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5E8" lockStructure="1"/>
  <bookViews>
    <workbookView xWindow="0" yWindow="45" windowWidth="15180" windowHeight="8070"/>
  </bookViews>
  <sheets>
    <sheet name="Timecard" sheetId="1" r:id="rId1"/>
    <sheet name="Pay Periods" sheetId="2" r:id="rId2"/>
    <sheet name="Instructions" sheetId="10" r:id="rId3"/>
    <sheet name="Business Office Best Practices" sheetId="5" state="hidden" r:id="rId4"/>
    <sheet name="Attendance Codes" sheetId="11" state="hidden" r:id="rId5"/>
  </sheets>
  <definedNames>
    <definedName name="AttendanceCode">'Attendance Codes'!$A$2:$C$34</definedName>
    <definedName name="Carol" localSheetId="0">Timecard!$A$36:$A$37</definedName>
    <definedName name="Dates">'Pay Periods'!$E$1:$S$31</definedName>
    <definedName name="NEW" localSheetId="2">Timecard!#REF!</definedName>
    <definedName name="NEW">Timecard!#REF!</definedName>
    <definedName name="NEW_1">#REF!</definedName>
    <definedName name="Now" localSheetId="2">Timecard!#REF!</definedName>
    <definedName name="Now">Timecard!#REF!</definedName>
    <definedName name="Now_1">#REF!</definedName>
    <definedName name="Other">Timecard!$A$36:$A$36</definedName>
    <definedName name="Other_1">#REF!</definedName>
    <definedName name="_xlnm.Print_Area" localSheetId="0">Timecard!$A$2:$S$35</definedName>
  </definedNames>
  <calcPr calcId="145621"/>
</workbook>
</file>

<file path=xl/calcChain.xml><?xml version="1.0" encoding="utf-8"?>
<calcChain xmlns="http://schemas.openxmlformats.org/spreadsheetml/2006/main">
  <c r="S21" i="1" l="1"/>
  <c r="S13" i="1"/>
  <c r="S14" i="1"/>
  <c r="S15" i="1"/>
  <c r="S16" i="1"/>
  <c r="S17" i="1"/>
  <c r="S18" i="1"/>
  <c r="S19" i="1"/>
  <c r="S20" i="1"/>
  <c r="O7" i="1" l="1"/>
  <c r="O4" i="1"/>
  <c r="C4" i="2"/>
  <c r="C5" i="2"/>
  <c r="C6" i="2"/>
  <c r="C7" i="2"/>
  <c r="C8" i="2"/>
  <c r="C9" i="2"/>
  <c r="C10" i="2"/>
  <c r="C11" i="2"/>
  <c r="C12" i="2"/>
  <c r="C14" i="2"/>
  <c r="C16" i="2"/>
  <c r="C17" i="2"/>
  <c r="C18" i="2"/>
  <c r="C19" i="2"/>
  <c r="C20" i="2"/>
  <c r="C21" i="2"/>
  <c r="C22" i="2"/>
  <c r="C23" i="2"/>
  <c r="C24" i="2"/>
  <c r="C25" i="2"/>
  <c r="C26" i="2"/>
  <c r="C27" i="2"/>
  <c r="C28" i="2"/>
  <c r="C29" i="2"/>
  <c r="C30" i="2"/>
  <c r="C31" i="2"/>
  <c r="C3" i="2"/>
  <c r="R13" i="1" l="1"/>
  <c r="R14" i="1"/>
  <c r="R15" i="1"/>
  <c r="R16" i="1"/>
  <c r="R17" i="1"/>
  <c r="R18" i="1"/>
  <c r="R19" i="1"/>
  <c r="R20" i="1"/>
  <c r="R12" i="1"/>
  <c r="J13" i="1"/>
  <c r="J14" i="1"/>
  <c r="J15" i="1"/>
  <c r="J16" i="1"/>
  <c r="J17" i="1"/>
  <c r="J18" i="1"/>
  <c r="J19" i="1"/>
  <c r="J20" i="1"/>
  <c r="J12" i="1"/>
  <c r="B20" i="1" l="1"/>
  <c r="C10" i="1" l="1"/>
  <c r="D10" i="1"/>
  <c r="E10" i="1"/>
  <c r="F10" i="1"/>
  <c r="G10" i="1"/>
  <c r="H10" i="1"/>
  <c r="I10" i="1"/>
  <c r="K10" i="1"/>
  <c r="L10" i="1"/>
  <c r="M10" i="1"/>
  <c r="N10" i="1"/>
  <c r="O10" i="1"/>
  <c r="P10" i="1"/>
  <c r="Q10" i="1"/>
  <c r="B31" i="2" l="1"/>
  <c r="B30" i="2"/>
  <c r="B18" i="1" l="1"/>
  <c r="B19" i="1"/>
  <c r="S12" i="1" l="1"/>
</calcChain>
</file>

<file path=xl/sharedStrings.xml><?xml version="1.0" encoding="utf-8"?>
<sst xmlns="http://schemas.openxmlformats.org/spreadsheetml/2006/main" count="265" uniqueCount="214">
  <si>
    <t>PUID</t>
  </si>
  <si>
    <t>PERNR</t>
  </si>
  <si>
    <t>ORG UNIT</t>
  </si>
  <si>
    <t>A</t>
  </si>
  <si>
    <t>Worked   Regular Attendance</t>
  </si>
  <si>
    <t>Mon</t>
  </si>
  <si>
    <t>Tue</t>
  </si>
  <si>
    <t>Wed</t>
  </si>
  <si>
    <t>Thu</t>
  </si>
  <si>
    <t>Fri</t>
  </si>
  <si>
    <t>Sat</t>
  </si>
  <si>
    <t>Sun</t>
  </si>
  <si>
    <t>GRAND TOTAL-All Attendance/Absence Reported.</t>
  </si>
  <si>
    <t>EFFORT DISTRIBUTION on Infotype 0027</t>
  </si>
  <si>
    <t>PAY PERIOD BEGIN-END DATE</t>
  </si>
  <si>
    <t>Company Code</t>
  </si>
  <si>
    <t>Cost Center</t>
  </si>
  <si>
    <t>Order</t>
  </si>
  <si>
    <t>Percent</t>
  </si>
  <si>
    <t>Fund</t>
  </si>
  <si>
    <t xml:space="preserve">    PUR</t>
  </si>
  <si>
    <t>Employee Signature</t>
  </si>
  <si>
    <t>Supervisor Signature</t>
  </si>
  <si>
    <t>Attendance Type Codes</t>
  </si>
  <si>
    <t>PERSONNEL ACTIVITY REPORT-BIWEEKLY PAID NON-EXEMPT EMPLOYEES</t>
  </si>
  <si>
    <t xml:space="preserve">Sun </t>
  </si>
  <si>
    <t>I, the undersigned employee, certify that all hours worked are reflected on this time card are correct, and no other unauthorized or unreported hours were worked. I, the undersigned supervisor, certify both that the hours reported are accurate and complete, and the distribution of effort for the period is reasonable.</t>
  </si>
  <si>
    <t>Enter First day of pay period</t>
  </si>
  <si>
    <t>First Day</t>
  </si>
  <si>
    <t>PP</t>
  </si>
  <si>
    <t>NAME (Last, First)</t>
  </si>
  <si>
    <t>NOTE:</t>
  </si>
  <si>
    <t xml:space="preserve">CUL </t>
  </si>
  <si>
    <t>Total allowable work hours is 40 hrs/week.  Anything over 40 needs to be recorded as OT.</t>
  </si>
  <si>
    <t xml:space="preserve">BV </t>
  </si>
  <si>
    <t xml:space="preserve"> Bereavement</t>
  </si>
  <si>
    <t xml:space="preserve">TR </t>
  </si>
  <si>
    <t xml:space="preserve">A2 </t>
  </si>
  <si>
    <t xml:space="preserve"> Attendance Override For Occasional 2nd Shift</t>
  </si>
  <si>
    <t xml:space="preserve">A3 </t>
  </si>
  <si>
    <t xml:space="preserve"> Attendance Override For Occasional 3rd Shift</t>
  </si>
  <si>
    <t xml:space="preserve">OT2 </t>
  </si>
  <si>
    <t xml:space="preserve"> Overtime Override For Occasional 2nd Shift</t>
  </si>
  <si>
    <t xml:space="preserve">OT3 </t>
  </si>
  <si>
    <t xml:space="preserve"> Overtime Override For Occasional 3rd Shift</t>
  </si>
  <si>
    <t xml:space="preserve">TROT </t>
  </si>
  <si>
    <t xml:space="preserve">CB </t>
  </si>
  <si>
    <t xml:space="preserve"> Call Back Premium Pay</t>
  </si>
  <si>
    <t xml:space="preserve">FMH </t>
  </si>
  <si>
    <t xml:space="preserve"> FMLA Using Paid Holiday</t>
  </si>
  <si>
    <t xml:space="preserve">FMPB </t>
  </si>
  <si>
    <t xml:space="preserve"> FMLA Using  Personal Business Day</t>
  </si>
  <si>
    <t xml:space="preserve">FMPH </t>
  </si>
  <si>
    <t xml:space="preserve"> FMLA Using  Personal Holiday</t>
  </si>
  <si>
    <t xml:space="preserve">FMPL </t>
  </si>
  <si>
    <t xml:space="preserve"> FMLA Using paid Parental Leave</t>
  </si>
  <si>
    <t xml:space="preserve">FMSE </t>
  </si>
  <si>
    <t xml:space="preserve">FMSF </t>
  </si>
  <si>
    <t xml:space="preserve">FMV </t>
  </si>
  <si>
    <t xml:space="preserve"> FMLA Using Vacation</t>
  </si>
  <si>
    <t xml:space="preserve">MIPD </t>
  </si>
  <si>
    <t xml:space="preserve"> Military Paid Leave</t>
  </si>
  <si>
    <t xml:space="preserve">OL </t>
  </si>
  <si>
    <t xml:space="preserve"> Other Leave</t>
  </si>
  <si>
    <t xml:space="preserve">PBD </t>
  </si>
  <si>
    <t xml:space="preserve"> Personal Business Day</t>
  </si>
  <si>
    <t xml:space="preserve">PH </t>
  </si>
  <si>
    <t xml:space="preserve"> Personal Holiday</t>
  </si>
  <si>
    <t xml:space="preserve">PPL </t>
  </si>
  <si>
    <t xml:space="preserve"> Paid Parental Leave</t>
  </si>
  <si>
    <t xml:space="preserve">WC </t>
  </si>
  <si>
    <t xml:space="preserve"> Workers Compensation</t>
  </si>
  <si>
    <t xml:space="preserve">ABUP </t>
  </si>
  <si>
    <t xml:space="preserve"> Approved Unpaid Time Off</t>
  </si>
  <si>
    <t xml:space="preserve">FMUP </t>
  </si>
  <si>
    <t xml:space="preserve"> FMLA Unpaid Approved</t>
  </si>
  <si>
    <t xml:space="preserve">MALU </t>
  </si>
  <si>
    <t xml:space="preserve"> Mutually Acceptable Unpaid Leave Hours</t>
  </si>
  <si>
    <t xml:space="preserve">MIUP </t>
  </si>
  <si>
    <t xml:space="preserve"> Military Unpaid Leave Hours</t>
  </si>
  <si>
    <t xml:space="preserve">UN </t>
  </si>
  <si>
    <t xml:space="preserve"> Training Attendance Hours-Regular Work</t>
  </si>
  <si>
    <t xml:space="preserve"> Training - Overtime</t>
  </si>
  <si>
    <t xml:space="preserve"> FMLA Using Sick Leave -  Employee</t>
  </si>
  <si>
    <t xml:space="preserve"> FMLA Using Sick Leave - Family</t>
  </si>
  <si>
    <t xml:space="preserve"> Unapproved Absences Unpaid - No Show</t>
  </si>
  <si>
    <t/>
  </si>
  <si>
    <t>Total</t>
  </si>
  <si>
    <t>Week 1</t>
  </si>
  <si>
    <t>Week 2</t>
  </si>
  <si>
    <t xml:space="preserve"> Weeks Total</t>
  </si>
  <si>
    <t>Two</t>
  </si>
  <si>
    <r>
      <rPr>
        <b/>
        <sz val="24"/>
        <color theme="1"/>
        <rFont val="Calibri"/>
        <family val="2"/>
      </rPr>
      <t>□</t>
    </r>
    <r>
      <rPr>
        <b/>
        <sz val="11"/>
        <color theme="1"/>
        <rFont val="Calibri"/>
        <family val="2"/>
      </rPr>
      <t xml:space="preserve"> </t>
    </r>
    <r>
      <rPr>
        <i/>
        <sz val="12"/>
        <color theme="1"/>
        <rFont val="Calibri"/>
        <family val="2"/>
      </rPr>
      <t>Revised</t>
    </r>
  </si>
  <si>
    <r>
      <rPr>
        <b/>
        <sz val="24"/>
        <color theme="1"/>
        <rFont val="Calibri"/>
        <family val="2"/>
      </rPr>
      <t>□</t>
    </r>
    <r>
      <rPr>
        <b/>
        <sz val="11"/>
        <color theme="1"/>
        <rFont val="Calibri"/>
        <family val="2"/>
      </rPr>
      <t xml:space="preserve"> </t>
    </r>
    <r>
      <rPr>
        <i/>
        <sz val="12"/>
        <color theme="1"/>
        <rFont val="Calibri"/>
        <family val="2"/>
      </rPr>
      <t>Not Current Pay Period</t>
    </r>
  </si>
  <si>
    <t>**Need a blank timecard, use an apostrophe  " ' " in the yellow box</t>
  </si>
  <si>
    <t>**PLEASE PRINT USING LANDSCAPE**</t>
  </si>
  <si>
    <r>
      <t>**if turning in a timecard not associated with the current pay period please check</t>
    </r>
    <r>
      <rPr>
        <b/>
        <sz val="11"/>
        <color theme="1"/>
        <rFont val="Calibri"/>
        <family val="2"/>
        <scheme val="minor"/>
      </rPr>
      <t xml:space="preserve"> "</t>
    </r>
    <r>
      <rPr>
        <b/>
        <i/>
        <sz val="11"/>
        <color theme="1"/>
        <rFont val="Calibri"/>
        <family val="2"/>
        <scheme val="minor"/>
      </rPr>
      <t>not current pay period</t>
    </r>
    <r>
      <rPr>
        <b/>
        <sz val="11"/>
        <color theme="1"/>
        <rFont val="Calibri"/>
        <family val="2"/>
        <scheme val="minor"/>
      </rPr>
      <t>"</t>
    </r>
  </si>
  <si>
    <r>
      <t xml:space="preserve">**if revising timecard, please check </t>
    </r>
    <r>
      <rPr>
        <b/>
        <sz val="11"/>
        <color theme="1"/>
        <rFont val="Calibri"/>
        <family val="2"/>
        <scheme val="minor"/>
      </rPr>
      <t>"</t>
    </r>
    <r>
      <rPr>
        <b/>
        <i/>
        <sz val="11"/>
        <color theme="1"/>
        <rFont val="Calibri"/>
        <family val="2"/>
        <scheme val="minor"/>
      </rPr>
      <t>Revised</t>
    </r>
    <r>
      <rPr>
        <b/>
        <sz val="11"/>
        <color theme="1"/>
        <rFont val="Calibri"/>
        <family val="2"/>
        <scheme val="minor"/>
      </rPr>
      <t>"</t>
    </r>
  </si>
  <si>
    <t>HOLIDAY</t>
  </si>
  <si>
    <r>
      <rPr>
        <b/>
        <sz val="14"/>
        <color theme="1"/>
        <rFont val="Calibri"/>
        <family val="2"/>
        <scheme val="minor"/>
      </rPr>
      <t>USE TENTHS:</t>
    </r>
    <r>
      <rPr>
        <sz val="11"/>
        <color theme="1"/>
        <rFont val="Calibri"/>
        <family val="2"/>
        <scheme val="minor"/>
      </rPr>
      <t xml:space="preserve">
   01 - 06 minutes =  0.1
   07 - 12 minutes =  0.2
   13 - 18 minutes =  0.3
   19 - 24 minutes =  0.4
   25 - 30 minutes =  0.5
   31 - 36 minutes =  0.6
   37 - 42 minutes =  0.7
   43 - 48 minutes =  0.8
   49 - 54 minutes =  0.9
   55 - 60 minutes =  1.0</t>
    </r>
  </si>
  <si>
    <t>06/29/2015 - 07/12/2015</t>
  </si>
  <si>
    <t>07/13/2015 - 07/26/2015</t>
  </si>
  <si>
    <t>07/27/2015 - 08/09/2015</t>
  </si>
  <si>
    <t>08/10/2015 - 08/23/2015</t>
  </si>
  <si>
    <t>08/24/2015 - 09/06/2015</t>
  </si>
  <si>
    <t>09/07/2015 - 09/20/2015</t>
  </si>
  <si>
    <t>09/21/2015 - 10/04/2015</t>
  </si>
  <si>
    <t>10/05/2015 - 10/18/2015</t>
  </si>
  <si>
    <t>10/19/2015 - 11/01/2015</t>
  </si>
  <si>
    <t>11/02/2015 - 11/15/2015</t>
  </si>
  <si>
    <t>11/16/2015 - 11/29/2015</t>
  </si>
  <si>
    <t>11/30/2015 - 12/13/2015</t>
  </si>
  <si>
    <t>12/14/2015 - 12/27/2015</t>
  </si>
  <si>
    <t>12/28/2015 - 01/10/2016</t>
  </si>
  <si>
    <t>01/11/2016 - 01/24/2016</t>
  </si>
  <si>
    <t>01/25/2016 - 02/07/2016</t>
  </si>
  <si>
    <t>02/08/2016 - 02/21/2016</t>
  </si>
  <si>
    <t>02/22/2016 - 03/06/2016</t>
  </si>
  <si>
    <t>03/07/2016 - 03/20/2016</t>
  </si>
  <si>
    <t>03/21/2016 - 04/03/2016</t>
  </si>
  <si>
    <t>04/04/2016 - 04/17/2016</t>
  </si>
  <si>
    <t>04/18/2016 - 05/01/2016</t>
  </si>
  <si>
    <t>05/02/2016 - 05/15/2016</t>
  </si>
  <si>
    <t>05/16/2016 - 05/29/2016</t>
  </si>
  <si>
    <t>05/30/2016 - 06/12/2016</t>
  </si>
  <si>
    <t>06/13/2016 - 06/26/2016</t>
  </si>
  <si>
    <t>06/27/2016 - 07/10/2016</t>
  </si>
  <si>
    <t>Supervisor</t>
  </si>
  <si>
    <t>Job</t>
  </si>
  <si>
    <t>V</t>
  </si>
  <si>
    <t xml:space="preserve"> Vacation</t>
  </si>
  <si>
    <t xml:space="preserve"> Sick Leave - Employee</t>
  </si>
  <si>
    <t>SE</t>
  </si>
  <si>
    <t xml:space="preserve"> Sick Leave - Family</t>
  </si>
  <si>
    <t>SF</t>
  </si>
  <si>
    <t xml:space="preserve"> Holiday</t>
  </si>
  <si>
    <t>H</t>
  </si>
  <si>
    <t>OT</t>
  </si>
  <si>
    <t xml:space="preserve"> Overtime</t>
  </si>
  <si>
    <t>Vacation</t>
  </si>
  <si>
    <t>Sick Leave -Employee</t>
  </si>
  <si>
    <t>Sick Leave- Family</t>
  </si>
  <si>
    <t>Holiday</t>
  </si>
  <si>
    <t>Overtime</t>
  </si>
  <si>
    <t>Codes in Drop Down Boxes</t>
  </si>
  <si>
    <t>TR - Training Attendance Hours-Regular Work</t>
  </si>
  <si>
    <t>A2 - Attendance Override For Occasional 2nd Shift</t>
  </si>
  <si>
    <t>A3 - Attendance Override For Occasional 3rd Shift</t>
  </si>
  <si>
    <t>OT2 - Overtime Override For Occasional 2nd Shift</t>
  </si>
  <si>
    <t>OT3 - Overtime Override For Occasional 3rd Shift</t>
  </si>
  <si>
    <t>TROT - Training - Overtime</t>
  </si>
  <si>
    <t>PUSH - Urgent Care Exempt Physician Call</t>
  </si>
  <si>
    <t>FN - Fireman Inside Overtime -2960 Denominator</t>
  </si>
  <si>
    <t>FO - Fireman Outside Overtime - 2080 Denominator</t>
  </si>
  <si>
    <t>CB - Call Back Premium Pay</t>
  </si>
  <si>
    <t>FMH - FMLA Using Paid Holiday</t>
  </si>
  <si>
    <t>FMPB - FMLA Using  Personal Business Day</t>
  </si>
  <si>
    <t>FMPH - FMLA Using  Personal Holiday</t>
  </si>
  <si>
    <t>FMPL - FMLA Using paid Parental Leave</t>
  </si>
  <si>
    <t>FMSE - FMLA Using Sick Leave - Employee</t>
  </si>
  <si>
    <t>FMSF - FMLA Using Sick Leave - Family</t>
  </si>
  <si>
    <t>FMV - FMLA Using Vacation</t>
  </si>
  <si>
    <t>MIPD - Military Paid Leave</t>
  </si>
  <si>
    <t>OL - Other Leave</t>
  </si>
  <si>
    <t>PBD - Personal Business Day</t>
  </si>
  <si>
    <t>PH - Personal Holiday</t>
  </si>
  <si>
    <t>PPL - Paid Parental Leave</t>
  </si>
  <si>
    <t>WC - Workers Compensation</t>
  </si>
  <si>
    <t>SPA2 - Companion/Supplemental 2nd Shift Premium- Rarely Used</t>
  </si>
  <si>
    <t>SPA3 - Companion/Supplemental 3rd Shift Premium- Rarely Used</t>
  </si>
  <si>
    <t>UNPAID Absence Type Codes</t>
  </si>
  <si>
    <t>ABUP - Approved Unpaid Time Off</t>
  </si>
  <si>
    <t>FMUP - FMLA Unpaid Approved</t>
  </si>
  <si>
    <t>MALU - Mutually Acceptable Unpaid Leave Hours</t>
  </si>
  <si>
    <t>MIUP - Military Unpaid Leave Hours</t>
  </si>
  <si>
    <t>UN - Unapproved Absences Unpaid - No Show</t>
  </si>
  <si>
    <r>
      <t xml:space="preserve">BV - </t>
    </r>
    <r>
      <rPr>
        <sz val="11"/>
        <color theme="1"/>
        <rFont val="Calibri"/>
        <family val="2"/>
        <scheme val="minor"/>
      </rPr>
      <t>Bereavement</t>
    </r>
  </si>
  <si>
    <t>COMMENTS (Please include details regarding flex time, bereavement, etc)</t>
  </si>
  <si>
    <t>Business Office Best Practices</t>
  </si>
  <si>
    <t>Password protect sheets/workbook</t>
  </si>
  <si>
    <t>Keep blank timecard posted on college website for back up use only</t>
  </si>
  <si>
    <t>If PRNR is not available upon sending timecard to employee, send follow up email with updated timecard once PRNR is created</t>
  </si>
  <si>
    <t xml:space="preserve">Provide filled timecard to new employee upon hiring, filling in their name, supervisor, job, cost distribution, etc. </t>
  </si>
  <si>
    <t>One time card per job</t>
  </si>
  <si>
    <t>If PRNR is not available upon sending timecard to employee, a follow up email with updated timecard will be sent once PRNR is created</t>
  </si>
  <si>
    <t>Keep all tabs hidden except Timecard Template, Pay Periods and Instructions</t>
  </si>
  <si>
    <t>Biweekly students will only use the attendance code 'A' - 'Worked - Regular Attendance'</t>
  </si>
  <si>
    <t>Regular Biweekly employees can use the additional drop down slots for any absence type not already listed</t>
  </si>
  <si>
    <t>Each attendance type will automatically total in the weekly and two week total columns</t>
  </si>
  <si>
    <t>Enter the number of hours to the nearest tenth, for each day per attendance type</t>
  </si>
  <si>
    <t>Once you have entered all the information for that pay period</t>
  </si>
  <si>
    <t>First date of pay period in the yellow box, you can reference the pay period dates on the tab labeled 'Pay Periods'. All other dates will populate for you</t>
  </si>
  <si>
    <t>Print off the time card</t>
  </si>
  <si>
    <t>Sign on the line for Employee Signature</t>
  </si>
  <si>
    <t>Have your Supervisor sign on the line for Supervisor Signature</t>
  </si>
  <si>
    <t>Verify that you are using the correct timecard for the job you worked</t>
  </si>
  <si>
    <t>Timecard Due Date</t>
  </si>
  <si>
    <t>Reminders:</t>
  </si>
  <si>
    <t>No white out to be used anywhere on timecard, if changes are made after printing the changes must be signed by Employee and their Supervisor</t>
  </si>
  <si>
    <t>Template of timecard will be provided to employee upon hiring, filling in their name, supervisor, job, cost distribution, etc.  If the timecard is lost, you can find a blank template located on the colleges business office website under employment information</t>
  </si>
  <si>
    <t>One time card per job/PRNR</t>
  </si>
  <si>
    <t xml:space="preserve"> If the timecard is lost, you can find a blank template located on the colleges business office website under employment information. Be sure to update the employee information that was originally provided by the business office.</t>
  </si>
  <si>
    <t>Any corrections, after printing, need to be initialed by both the Employee &amp; the Supervisor. **No white out please.**</t>
  </si>
  <si>
    <t>Make comments with the details of any flex time, bereavement, etc. (for students, note if this is your last timecard so we can end your appointment in the system)</t>
  </si>
  <si>
    <t>Prior to signing, verify the effort distribution is still accurate. If it changes, you will need to correct it to accuratly reflect where your effort was spent. The percentage should always total 100%</t>
  </si>
  <si>
    <t>Example of a completed time card, prior to signatures</t>
  </si>
  <si>
    <t xml:space="preserve">
Updated 07/30/15</t>
  </si>
  <si>
    <t>You will need to fill in the following information:</t>
  </si>
  <si>
    <t>Pay Periods tab has many hidden cells that calculate the dates, be sure it is hidden prior to giving to employee</t>
  </si>
  <si>
    <t>No white out to be used by anyone, including but not limited to business office staff handling the completed timecard. Anytime changes are made, initial and date the change. Cost distribution changes do not need to be initialed by anyone except the business office making the change with a single line through the incorrect account and an explanation as to why it's being changed.</t>
  </si>
  <si>
    <t xml:space="preserve">Anytime work is completed on a Holiday, a comment should accompany along with specific approval by the supervisor. </t>
  </si>
  <si>
    <t>DUE DATE</t>
  </si>
  <si>
    <t>Use only current fiscal year Pay Periods provided by payroll</t>
  </si>
  <si>
    <t xml:space="preserve">The Supervisor turns the timecard into the Business Office by the second Friday of the pay period, but no later than 9 am on the Monday after the pay period ends. (Note: some deadlines may be early due to holiday and early entry deadlines set by payroll). Employees should not be submitting their own timecards to the Business Office.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</si>
</sst>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d;@"/>
  </numFmts>
  <fonts count="23" x14ac:knownFonts="1">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b/>
      <sz val="9"/>
      <color theme="1"/>
      <name val="Calibri"/>
      <family val="2"/>
      <scheme val="minor"/>
    </font>
    <font>
      <sz val="12"/>
      <color theme="1"/>
      <name val="Calibri"/>
      <family val="2"/>
      <scheme val="minor"/>
    </font>
    <font>
      <sz val="14"/>
      <color theme="1"/>
      <name val="Calibri"/>
      <family val="2"/>
      <scheme val="minor"/>
    </font>
    <font>
      <u/>
      <sz val="11"/>
      <color theme="1"/>
      <name val="Calibri"/>
      <family val="2"/>
      <scheme val="minor"/>
    </font>
    <font>
      <sz val="10"/>
      <color theme="1"/>
      <name val="Calibri"/>
      <family val="2"/>
      <scheme val="minor"/>
    </font>
    <font>
      <sz val="8"/>
      <color theme="1"/>
      <name val="Calibri"/>
      <family val="2"/>
      <scheme val="minor"/>
    </font>
    <font>
      <sz val="11"/>
      <color theme="1"/>
      <name val="Cambria"/>
      <family val="1"/>
      <scheme val="major"/>
    </font>
    <font>
      <b/>
      <sz val="13"/>
      <color theme="1"/>
      <name val="Calibri"/>
      <family val="2"/>
      <scheme val="minor"/>
    </font>
    <font>
      <b/>
      <sz val="8"/>
      <color theme="1"/>
      <name val="Calibri"/>
      <family val="2"/>
      <scheme val="minor"/>
    </font>
    <font>
      <i/>
      <sz val="8"/>
      <color theme="1"/>
      <name val="Calibri"/>
      <family val="2"/>
      <scheme val="minor"/>
    </font>
    <font>
      <i/>
      <sz val="12"/>
      <color theme="1"/>
      <name val="Calibri"/>
      <family val="2"/>
    </font>
    <font>
      <b/>
      <sz val="11"/>
      <color theme="1"/>
      <name val="Calibri"/>
      <family val="2"/>
    </font>
    <font>
      <b/>
      <sz val="24"/>
      <color theme="1"/>
      <name val="Calibri"/>
      <family val="2"/>
    </font>
    <font>
      <b/>
      <i/>
      <sz val="11"/>
      <color theme="1"/>
      <name val="Calibri"/>
      <family val="2"/>
      <scheme val="minor"/>
    </font>
    <font>
      <sz val="11"/>
      <color theme="1"/>
      <name val="Calibri"/>
      <family val="2"/>
      <scheme val="minor"/>
    </font>
    <font>
      <b/>
      <u/>
      <sz val="12"/>
      <color theme="1"/>
      <name val="Calibri"/>
      <family val="2"/>
      <scheme val="minor"/>
    </font>
    <font>
      <sz val="16"/>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3"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20" fillId="0" borderId="0" applyFont="0" applyFill="0" applyBorder="0" applyAlignment="0" applyProtection="0"/>
  </cellStyleXfs>
  <cellXfs count="144">
    <xf numFmtId="0" fontId="0" fillId="0" borderId="0" xfId="0"/>
    <xf numFmtId="0" fontId="1" fillId="0" borderId="0" xfId="0" applyFont="1" applyProtection="1"/>
    <xf numFmtId="0" fontId="1" fillId="0" borderId="1" xfId="0" applyFont="1" applyBorder="1" applyAlignment="1" applyProtection="1">
      <alignment horizontal="center" vertical="center"/>
    </xf>
    <xf numFmtId="0" fontId="0" fillId="2" borderId="2" xfId="0" applyFill="1" applyBorder="1" applyProtection="1"/>
    <xf numFmtId="0" fontId="0" fillId="2" borderId="3" xfId="0" applyFill="1" applyBorder="1" applyProtection="1"/>
    <xf numFmtId="0" fontId="1" fillId="2" borderId="3" xfId="0" applyFont="1" applyFill="1" applyBorder="1" applyProtection="1"/>
    <xf numFmtId="0" fontId="1" fillId="0" borderId="2" xfId="0" applyFont="1" applyBorder="1" applyProtection="1"/>
    <xf numFmtId="0" fontId="0" fillId="0" borderId="1" xfId="0" applyBorder="1" applyProtection="1"/>
    <xf numFmtId="0" fontId="3" fillId="0" borderId="0" xfId="0" applyFont="1" applyProtection="1"/>
    <xf numFmtId="0" fontId="6" fillId="0" borderId="1" xfId="0" applyFont="1" applyBorder="1" applyAlignment="1" applyProtection="1">
      <alignment horizontal="left" vertical="center" wrapText="1"/>
    </xf>
    <xf numFmtId="164" fontId="1" fillId="0" borderId="1" xfId="0" applyNumberFormat="1" applyFont="1" applyBorder="1" applyAlignment="1" applyProtection="1">
      <alignment horizontal="center" vertical="center"/>
      <protection locked="0"/>
    </xf>
    <xf numFmtId="164" fontId="1" fillId="0" borderId="1" xfId="0" applyNumberFormat="1" applyFont="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164" fontId="1" fillId="2" borderId="4" xfId="0" applyNumberFormat="1" applyFont="1" applyFill="1" applyBorder="1" applyAlignment="1" applyProtection="1">
      <alignment horizontal="center" vertical="center"/>
    </xf>
    <xf numFmtId="0" fontId="0" fillId="0" borderId="0" xfId="0" applyProtection="1"/>
    <xf numFmtId="164" fontId="0" fillId="0" borderId="0" xfId="0" applyNumberFormat="1" applyProtection="1"/>
    <xf numFmtId="0" fontId="1" fillId="0" borderId="0" xfId="0" applyFont="1" applyAlignment="1" applyProtection="1">
      <alignment horizontal="right"/>
    </xf>
    <xf numFmtId="0" fontId="8" fillId="0" borderId="5" xfId="0" applyFont="1" applyBorder="1" applyAlignment="1" applyProtection="1">
      <alignment horizontal="center"/>
      <protection locked="0"/>
    </xf>
    <xf numFmtId="0" fontId="0" fillId="0" borderId="0" xfId="0" applyFont="1" applyBorder="1" applyProtection="1"/>
    <xf numFmtId="0" fontId="0" fillId="0" borderId="0" xfId="0" applyFont="1"/>
    <xf numFmtId="0" fontId="14" fillId="0" borderId="1" xfId="0" applyNumberFormat="1" applyFont="1" applyBorder="1" applyAlignment="1" applyProtection="1">
      <alignment horizontal="left" vertical="center" wrapText="1"/>
      <protection locked="0"/>
    </xf>
    <xf numFmtId="0" fontId="0" fillId="0" borderId="0" xfId="0" quotePrefix="1"/>
    <xf numFmtId="165" fontId="0" fillId="0" borderId="0" xfId="0" applyNumberFormat="1"/>
    <xf numFmtId="1" fontId="0" fillId="0" borderId="0" xfId="0" applyNumberFormat="1"/>
    <xf numFmtId="0" fontId="2" fillId="0" borderId="0" xfId="0" applyFont="1" applyAlignment="1" applyProtection="1">
      <alignment horizontal="center"/>
    </xf>
    <xf numFmtId="0" fontId="1" fillId="0" borderId="0" xfId="0" applyFont="1" applyAlignment="1" applyProtection="1">
      <alignment horizontal="center"/>
    </xf>
    <xf numFmtId="0" fontId="0" fillId="0" borderId="0" xfId="0" applyAlignment="1" applyProtection="1">
      <alignment horizontal="center"/>
    </xf>
    <xf numFmtId="164" fontId="0" fillId="0" borderId="0" xfId="0" applyNumberFormat="1" applyAlignment="1" applyProtection="1">
      <alignment horizontal="center"/>
    </xf>
    <xf numFmtId="0" fontId="7" fillId="0" borderId="0" xfId="0" applyFont="1" applyAlignment="1" applyProtection="1">
      <alignment horizontal="center"/>
    </xf>
    <xf numFmtId="165" fontId="15" fillId="0" borderId="0" xfId="0" applyNumberFormat="1" applyFont="1" applyAlignment="1" applyProtection="1">
      <alignment horizontal="center"/>
    </xf>
    <xf numFmtId="0" fontId="1" fillId="0" borderId="0" xfId="0" applyFont="1" applyAlignment="1" applyProtection="1">
      <alignment horizontal="right" vertical="center"/>
    </xf>
    <xf numFmtId="0" fontId="17" fillId="0" borderId="0" xfId="0" applyFont="1" applyAlignment="1" applyProtection="1">
      <alignment horizontal="center"/>
    </xf>
    <xf numFmtId="0" fontId="0" fillId="0" borderId="0" xfId="0" applyProtection="1"/>
    <xf numFmtId="14" fontId="0" fillId="0" borderId="0" xfId="0" quotePrefix="1" applyNumberFormat="1" applyProtection="1"/>
    <xf numFmtId="0" fontId="1" fillId="0" borderId="0" xfId="0" quotePrefix="1" applyFont="1" applyProtection="1"/>
    <xf numFmtId="1" fontId="0" fillId="0" borderId="0" xfId="0" quotePrefix="1" applyNumberFormat="1"/>
    <xf numFmtId="16" fontId="0" fillId="0" borderId="0" xfId="0" applyNumberFormat="1" applyAlignment="1" applyProtection="1">
      <alignment wrapText="1"/>
    </xf>
    <xf numFmtId="0" fontId="1" fillId="0" borderId="0" xfId="0" applyFont="1" applyAlignment="1" applyProtection="1">
      <alignment vertical="center"/>
    </xf>
    <xf numFmtId="16" fontId="0" fillId="0" borderId="0" xfId="0" applyNumberFormat="1" applyAlignment="1" applyProtection="1">
      <alignment vertical="top" wrapText="1"/>
    </xf>
    <xf numFmtId="0" fontId="0" fillId="0" borderId="12" xfId="0" applyBorder="1" applyProtection="1"/>
    <xf numFmtId="165" fontId="0" fillId="0" borderId="0" xfId="0" applyNumberFormat="1"/>
    <xf numFmtId="0" fontId="0" fillId="0" borderId="15" xfId="0" applyBorder="1" applyProtection="1"/>
    <xf numFmtId="0" fontId="0" fillId="0" borderId="17" xfId="0" applyBorder="1" applyProtection="1"/>
    <xf numFmtId="0" fontId="11" fillId="0" borderId="0" xfId="0" applyFont="1" applyBorder="1" applyAlignment="1" applyProtection="1">
      <alignment vertical="center"/>
    </xf>
    <xf numFmtId="0" fontId="1" fillId="0" borderId="21" xfId="0" applyFont="1" applyBorder="1" applyAlignment="1" applyProtection="1"/>
    <xf numFmtId="0" fontId="0" fillId="0" borderId="0" xfId="0" applyProtection="1"/>
    <xf numFmtId="165" fontId="1" fillId="0" borderId="0" xfId="0" applyNumberFormat="1" applyFont="1"/>
    <xf numFmtId="0" fontId="1" fillId="2" borderId="0" xfId="0" applyFont="1" applyFill="1" applyAlignment="1" applyProtection="1">
      <alignment horizontal="center"/>
    </xf>
    <xf numFmtId="0" fontId="2" fillId="2" borderId="0" xfId="0" applyFont="1" applyFill="1" applyAlignment="1" applyProtection="1">
      <alignment horizontal="center"/>
    </xf>
    <xf numFmtId="0" fontId="1" fillId="0" borderId="20" xfId="0" applyFont="1" applyBorder="1" applyAlignment="1" applyProtection="1">
      <alignment vertical="center"/>
    </xf>
    <xf numFmtId="0" fontId="0" fillId="0" borderId="0" xfId="0" applyProtection="1"/>
    <xf numFmtId="14" fontId="0" fillId="0" borderId="0" xfId="0" applyNumberFormat="1"/>
    <xf numFmtId="165" fontId="0" fillId="0" borderId="0" xfId="0" applyNumberFormat="1" applyFont="1"/>
    <xf numFmtId="0" fontId="0" fillId="0" borderId="0" xfId="0" applyProtection="1"/>
    <xf numFmtId="0" fontId="0" fillId="0" borderId="0" xfId="0" applyProtection="1"/>
    <xf numFmtId="0" fontId="0" fillId="0" borderId="0" xfId="0" applyFill="1"/>
    <xf numFmtId="0" fontId="1" fillId="0" borderId="0" xfId="0" applyFont="1" applyProtection="1"/>
    <xf numFmtId="0" fontId="1" fillId="0" borderId="1" xfId="0" applyFont="1" applyBorder="1" applyAlignment="1" applyProtection="1">
      <alignment horizontal="center" vertical="center"/>
    </xf>
    <xf numFmtId="0" fontId="6" fillId="0" borderId="1" xfId="0" applyFont="1" applyBorder="1" applyAlignment="1" applyProtection="1">
      <alignment horizontal="left" vertical="center" wrapText="1"/>
    </xf>
    <xf numFmtId="164" fontId="1" fillId="0" borderId="1" xfId="0" applyNumberFormat="1" applyFont="1" applyBorder="1" applyAlignment="1" applyProtection="1">
      <alignment horizontal="center" vertical="center"/>
      <protection locked="0"/>
    </xf>
    <xf numFmtId="164" fontId="1" fillId="0" borderId="1" xfId="0" applyNumberFormat="1" applyFont="1" applyBorder="1" applyAlignment="1" applyProtection="1">
      <alignment horizontal="center" vertical="center"/>
    </xf>
    <xf numFmtId="0" fontId="0" fillId="0" borderId="0" xfId="0" applyProtection="1"/>
    <xf numFmtId="164" fontId="0" fillId="0" borderId="0" xfId="0" applyNumberFormat="1" applyProtection="1"/>
    <xf numFmtId="0" fontId="0" fillId="0" borderId="0" xfId="0" applyAlignment="1" applyProtection="1">
      <alignment horizontal="left" vertical="top" wrapText="1"/>
    </xf>
    <xf numFmtId="0" fontId="0" fillId="0" borderId="0" xfId="0" applyAlignment="1" applyProtection="1">
      <alignment horizontal="left" vertical="center" wrapText="1"/>
    </xf>
    <xf numFmtId="0" fontId="0" fillId="0" borderId="0" xfId="0"/>
    <xf numFmtId="0" fontId="5" fillId="0" borderId="0" xfId="0" applyFont="1" applyBorder="1" applyProtection="1"/>
    <xf numFmtId="0" fontId="0" fillId="0" borderId="0" xfId="0" applyFont="1" applyProtection="1"/>
    <xf numFmtId="164" fontId="1" fillId="2" borderId="1" xfId="0" applyNumberFormat="1" applyFont="1" applyFill="1" applyBorder="1" applyAlignment="1" applyProtection="1">
      <alignment horizontal="center" vertical="center"/>
    </xf>
    <xf numFmtId="0" fontId="0" fillId="0" borderId="0" xfId="0" applyProtection="1"/>
    <xf numFmtId="0" fontId="21" fillId="0" borderId="0" xfId="0" applyFont="1" applyProtection="1"/>
    <xf numFmtId="0" fontId="1" fillId="0" borderId="0" xfId="0" applyFont="1" applyBorder="1" applyProtection="1"/>
    <xf numFmtId="0" fontId="22" fillId="0" borderId="0" xfId="0" applyFont="1"/>
    <xf numFmtId="0" fontId="22" fillId="0" borderId="0" xfId="0" applyFont="1" applyAlignment="1">
      <alignment wrapText="1"/>
    </xf>
    <xf numFmtId="0" fontId="0" fillId="0" borderId="0" xfId="0" applyAlignment="1">
      <alignment wrapText="1"/>
    </xf>
    <xf numFmtId="49" fontId="0" fillId="0" borderId="0" xfId="0" applyNumberFormat="1" applyAlignment="1">
      <alignment vertical="top"/>
    </xf>
    <xf numFmtId="0" fontId="0" fillId="0" borderId="0" xfId="0" applyNumberFormat="1" applyAlignment="1">
      <alignment vertical="top"/>
    </xf>
    <xf numFmtId="14" fontId="0" fillId="3" borderId="0" xfId="0" applyNumberFormat="1" applyFill="1"/>
    <xf numFmtId="0" fontId="1" fillId="0" borderId="0" xfId="0" applyFont="1" applyFill="1" applyProtection="1"/>
    <xf numFmtId="0" fontId="0" fillId="0" borderId="0" xfId="0" quotePrefix="1" applyFill="1"/>
    <xf numFmtId="14" fontId="0" fillId="0" borderId="0" xfId="0" applyNumberFormat="1" applyFill="1"/>
    <xf numFmtId="0" fontId="13" fillId="0" borderId="0" xfId="0" applyFont="1" applyBorder="1" applyAlignment="1" applyProtection="1">
      <alignment vertical="center"/>
    </xf>
    <xf numFmtId="49" fontId="4" fillId="0" borderId="0" xfId="0" applyNumberFormat="1" applyFont="1" applyBorder="1" applyAlignment="1" applyProtection="1">
      <alignment vertical="center"/>
    </xf>
    <xf numFmtId="16" fontId="0" fillId="0" borderId="13" xfId="0" applyNumberFormat="1" applyBorder="1" applyAlignment="1" applyProtection="1">
      <alignment horizontal="left" vertical="center" wrapText="1"/>
    </xf>
    <xf numFmtId="16" fontId="0" fillId="0" borderId="14" xfId="0" applyNumberFormat="1" applyBorder="1" applyAlignment="1" applyProtection="1">
      <alignment horizontal="left" vertical="center" wrapText="1"/>
    </xf>
    <xf numFmtId="16" fontId="0" fillId="0" borderId="0" xfId="0" applyNumberFormat="1" applyBorder="1" applyAlignment="1" applyProtection="1">
      <alignment horizontal="left" vertical="center" wrapText="1"/>
    </xf>
    <xf numFmtId="16" fontId="0" fillId="0" borderId="16" xfId="0" applyNumberFormat="1" applyBorder="1" applyAlignment="1" applyProtection="1">
      <alignment horizontal="left" vertical="center" wrapText="1"/>
    </xf>
    <xf numFmtId="16" fontId="0" fillId="0" borderId="18" xfId="0" applyNumberFormat="1" applyBorder="1" applyAlignment="1" applyProtection="1">
      <alignment horizontal="left" vertical="center" wrapText="1"/>
    </xf>
    <xf numFmtId="16" fontId="0" fillId="0" borderId="19" xfId="0" applyNumberFormat="1" applyBorder="1" applyAlignment="1" applyProtection="1">
      <alignment horizontal="left" vertical="center" wrapText="1"/>
    </xf>
    <xf numFmtId="0" fontId="0" fillId="0" borderId="2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9" fontId="1" fillId="0" borderId="2" xfId="1" applyFont="1" applyFill="1" applyBorder="1" applyAlignment="1" applyProtection="1">
      <alignment horizontal="center" vertical="center"/>
      <protection locked="0"/>
    </xf>
    <xf numFmtId="9" fontId="1" fillId="0" borderId="11" xfId="1" applyFont="1" applyFill="1" applyBorder="1" applyAlignment="1" applyProtection="1">
      <alignment horizontal="center" vertical="center"/>
      <protection locked="0"/>
    </xf>
    <xf numFmtId="9" fontId="1" fillId="0" borderId="2" xfId="1" applyFont="1" applyBorder="1" applyAlignment="1" applyProtection="1">
      <alignment horizontal="center" vertical="center"/>
      <protection locked="0"/>
    </xf>
    <xf numFmtId="9" fontId="1" fillId="0" borderId="11" xfId="1" applyFont="1" applyBorder="1" applyAlignment="1" applyProtection="1">
      <alignment horizontal="center" vertical="center"/>
      <protection locked="0"/>
    </xf>
    <xf numFmtId="0" fontId="1" fillId="2" borderId="3" xfId="0" applyFont="1" applyFill="1" applyBorder="1" applyAlignment="1" applyProtection="1">
      <alignment horizontal="center"/>
    </xf>
    <xf numFmtId="0" fontId="1" fillId="0" borderId="2"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4" fillId="0" borderId="5" xfId="0" applyFont="1" applyBorder="1" applyAlignment="1" applyProtection="1">
      <alignment horizontal="center" vertical="center"/>
    </xf>
    <xf numFmtId="0" fontId="1" fillId="0" borderId="3" xfId="0" applyFont="1" applyBorder="1" applyAlignment="1" applyProtection="1">
      <alignment horizontal="center"/>
    </xf>
    <xf numFmtId="0" fontId="0" fillId="0" borderId="0" xfId="0" applyAlignment="1" applyProtection="1">
      <alignment horizontal="left" vertical="top" wrapText="1"/>
    </xf>
    <xf numFmtId="0" fontId="0" fillId="0" borderId="0" xfId="0" applyProtection="1"/>
    <xf numFmtId="0" fontId="1" fillId="0" borderId="11" xfId="0" applyFont="1" applyBorder="1" applyAlignment="1" applyProtection="1">
      <alignment horizontal="center"/>
    </xf>
    <xf numFmtId="0" fontId="4" fillId="4" borderId="0" xfId="0" applyFont="1" applyFill="1" applyAlignment="1" applyProtection="1">
      <alignment horizontal="center"/>
    </xf>
    <xf numFmtId="0" fontId="8" fillId="4" borderId="0" xfId="0" applyFont="1" applyFill="1" applyAlignment="1" applyProtection="1">
      <alignment horizontal="center"/>
    </xf>
    <xf numFmtId="0" fontId="0" fillId="6" borderId="0" xfId="0" applyFill="1" applyAlignment="1" applyProtection="1">
      <alignment horizontal="left" vertical="top" wrapText="1"/>
    </xf>
    <xf numFmtId="0" fontId="0" fillId="5" borderId="0" xfId="0" applyFill="1" applyAlignment="1" applyProtection="1">
      <alignment horizontal="left" vertical="top" wrapText="1"/>
    </xf>
    <xf numFmtId="0" fontId="11" fillId="0" borderId="0" xfId="0" applyFont="1" applyAlignment="1" applyProtection="1">
      <alignment horizontal="left" wrapText="1"/>
    </xf>
    <xf numFmtId="14" fontId="0" fillId="3" borderId="6" xfId="0" quotePrefix="1" applyNumberFormat="1" applyFill="1" applyBorder="1" applyAlignment="1" applyProtection="1">
      <alignment horizontal="center" vertical="center"/>
      <protection locked="0"/>
    </xf>
    <xf numFmtId="14" fontId="0" fillId="3" borderId="7" xfId="0" applyNumberFormat="1" applyFill="1" applyBorder="1" applyAlignment="1" applyProtection="1">
      <alignment horizontal="center" vertical="center"/>
      <protection locked="0"/>
    </xf>
    <xf numFmtId="0" fontId="12" fillId="0" borderId="5" xfId="0" applyFont="1" applyBorder="1" applyAlignment="1" applyProtection="1">
      <alignment horizontal="center"/>
    </xf>
    <xf numFmtId="0" fontId="1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49" fontId="4" fillId="0" borderId="11" xfId="0" applyNumberFormat="1" applyFont="1" applyBorder="1" applyAlignment="1" applyProtection="1">
      <alignment horizontal="center" vertical="center" wrapText="1"/>
      <protection locked="0"/>
    </xf>
    <xf numFmtId="14" fontId="4" fillId="0" borderId="2" xfId="0" applyNumberFormat="1" applyFont="1" applyBorder="1" applyAlignment="1" applyProtection="1">
      <alignment horizontal="center" vertical="center" wrapText="1"/>
    </xf>
    <xf numFmtId="0" fontId="8" fillId="0" borderId="3" xfId="0" applyFont="1" applyBorder="1" applyAlignment="1" applyProtection="1">
      <alignment horizontal="center" vertical="center"/>
    </xf>
    <xf numFmtId="0" fontId="8" fillId="0" borderId="11" xfId="0" applyFont="1" applyBorder="1" applyAlignment="1" applyProtection="1">
      <alignment horizontal="center" vertical="center"/>
    </xf>
    <xf numFmtId="0" fontId="13" fillId="0" borderId="3"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14" fontId="4" fillId="3" borderId="2" xfId="0" applyNumberFormat="1" applyFont="1" applyFill="1" applyBorder="1" applyAlignment="1" applyProtection="1">
      <alignment horizontal="center" vertical="center"/>
    </xf>
    <xf numFmtId="14" fontId="4" fillId="3" borderId="3" xfId="0" applyNumberFormat="1" applyFont="1" applyFill="1" applyBorder="1" applyAlignment="1" applyProtection="1">
      <alignment horizontal="center" vertical="center"/>
    </xf>
    <xf numFmtId="14" fontId="4" fillId="3" borderId="11" xfId="0" applyNumberFormat="1" applyFont="1" applyFill="1" applyBorder="1" applyAlignment="1" applyProtection="1">
      <alignment horizontal="center" vertical="center"/>
    </xf>
    <xf numFmtId="0" fontId="0" fillId="0" borderId="0" xfId="0" applyAlignment="1" applyProtection="1">
      <alignment horizontal="center" vertical="top" wrapText="1"/>
    </xf>
    <xf numFmtId="0" fontId="0" fillId="0" borderId="9" xfId="0" applyFill="1" applyBorder="1" applyAlignment="1" applyProtection="1">
      <alignment horizontal="center"/>
    </xf>
    <xf numFmtId="0" fontId="0" fillId="0" borderId="9" xfId="0" applyBorder="1" applyAlignment="1" applyProtection="1">
      <alignment horizontal="center"/>
    </xf>
    <xf numFmtId="0" fontId="10" fillId="0" borderId="10"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 fillId="0" borderId="3" xfId="0" applyFont="1" applyBorder="1" applyAlignment="1" applyProtection="1">
      <alignment horizontal="center" vertical="center"/>
      <protection locked="0"/>
    </xf>
    <xf numFmtId="0" fontId="9" fillId="0" borderId="8" xfId="0" applyFont="1" applyBorder="1" applyAlignment="1" applyProtection="1">
      <alignment horizontal="center"/>
    </xf>
    <xf numFmtId="0" fontId="0" fillId="0" borderId="8" xfId="0" applyBorder="1" applyAlignment="1" applyProtection="1">
      <alignment horizontal="center"/>
    </xf>
    <xf numFmtId="0" fontId="22" fillId="0" borderId="0" xfId="0" applyFont="1" applyAlignment="1">
      <alignment horizontal="left"/>
    </xf>
  </cellXfs>
  <cellStyles count="2">
    <cellStyle name="Normal" xfId="0" builtinId="0"/>
    <cellStyle name="Percent" xfId="1" builtinId="5"/>
  </cellStyles>
  <dxfs count="4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color rgb="FFFF0000"/>
      </font>
      <fill>
        <patternFill>
          <bgColor theme="8" tint="0.79998168889431442"/>
        </patternFill>
      </fill>
    </dxf>
    <dxf>
      <font>
        <b/>
        <i/>
        <color rgb="FFFF0000"/>
      </font>
      <fill>
        <patternFill>
          <bgColor theme="8" tint="0.79998168889431442"/>
        </patternFill>
      </fill>
    </dxf>
    <dxf>
      <font>
        <b/>
        <i/>
        <color rgb="FFFF0000"/>
      </font>
      <fill>
        <patternFill>
          <bgColor theme="8" tint="0.79998168889431442"/>
        </patternFill>
      </fill>
    </dxf>
    <dxf>
      <font>
        <b/>
        <i/>
        <color rgb="FFFF0000"/>
      </font>
      <fill>
        <patternFill>
          <bgColor theme="8" tint="0.79998168889431442"/>
        </patternFill>
      </fill>
    </dxf>
    <dxf>
      <font>
        <b/>
        <i/>
        <color rgb="FFFF0000"/>
      </font>
      <fill>
        <patternFill>
          <bgColor theme="8" tint="0.79998168889431442"/>
        </patternFill>
      </fill>
    </dxf>
    <dxf>
      <font>
        <b/>
        <i/>
        <color rgb="FFFF0000"/>
      </font>
      <fill>
        <patternFill>
          <bgColor theme="8" tint="0.79998168889431442"/>
        </patternFill>
      </fill>
    </dxf>
    <dxf>
      <font>
        <b/>
        <i/>
        <color rgb="FFFF0000"/>
      </font>
      <fill>
        <patternFill>
          <bgColor theme="8" tint="0.79998168889431442"/>
        </patternFill>
      </fill>
    </dxf>
    <dxf>
      <font>
        <b/>
        <i/>
        <color rgb="FFFF0000"/>
      </font>
      <fill>
        <patternFill>
          <bgColor theme="8" tint="0.79998168889431442"/>
        </patternFill>
      </fill>
    </dxf>
    <dxf>
      <font>
        <b/>
        <i/>
        <color rgb="FFFF0000"/>
      </font>
      <fill>
        <patternFill>
          <bgColor theme="8" tint="0.79998168889431442"/>
        </patternFill>
      </fill>
    </dxf>
    <dxf>
      <font>
        <b/>
        <i/>
        <color rgb="FFFF0000"/>
      </font>
      <fill>
        <patternFill>
          <bgColor theme="8" tint="0.79998168889431442"/>
        </patternFill>
      </fill>
    </dxf>
    <dxf>
      <font>
        <b/>
        <i/>
        <color rgb="FFFF0000"/>
      </font>
      <fill>
        <patternFill>
          <bgColor theme="8" tint="0.79998168889431442"/>
        </patternFill>
      </fill>
    </dxf>
    <dxf>
      <font>
        <b/>
        <i/>
        <color rgb="FFFF0000"/>
      </font>
      <fill>
        <patternFill>
          <bgColor theme="8" tint="0.79998168889431442"/>
        </patternFill>
      </fill>
    </dxf>
    <dxf>
      <fill>
        <patternFill>
          <bgColor theme="8" tint="0.79998168889431442"/>
        </patternFill>
      </fill>
    </dxf>
    <dxf>
      <fill>
        <patternFill>
          <bgColor theme="8" tint="0.79998168889431442"/>
        </patternFill>
      </fill>
    </dxf>
    <dxf>
      <font>
        <b/>
        <i/>
        <color rgb="FFFF0000"/>
      </font>
      <fill>
        <patternFill>
          <bgColor theme="8" tint="0.79998168889431442"/>
        </patternFill>
      </fill>
    </dxf>
    <dxf>
      <fill>
        <patternFill>
          <bgColor theme="8" tint="0.79998168889431442"/>
        </patternFill>
      </fill>
    </dxf>
    <dxf>
      <font>
        <b/>
        <i/>
        <color rgb="FFFF0000"/>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rgb="FFFF0000"/>
        </patternFill>
      </fill>
    </dxf>
    <dxf>
      <font>
        <b/>
        <i val="0"/>
        <color auto="1"/>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28575</xdr:colOff>
      <xdr:row>1</xdr:row>
      <xdr:rowOff>38099</xdr:rowOff>
    </xdr:from>
    <xdr:to>
      <xdr:col>14</xdr:col>
      <xdr:colOff>594766</xdr:colOff>
      <xdr:row>23</xdr:row>
      <xdr:rowOff>170522</xdr:rowOff>
    </xdr:to>
    <xdr:pic>
      <xdr:nvPicPr>
        <xdr:cNvPr id="3" name="Picture 2"/>
        <xdr:cNvPicPr>
          <a:picLocks noChangeAspect="1"/>
        </xdr:cNvPicPr>
      </xdr:nvPicPr>
      <xdr:blipFill>
        <a:blip xmlns:r="http://schemas.openxmlformats.org/officeDocument/2006/relationships" r:embed="rId1"/>
        <a:stretch>
          <a:fillRect/>
        </a:stretch>
      </xdr:blipFill>
      <xdr:spPr>
        <a:xfrm>
          <a:off x="8953500" y="304799"/>
          <a:ext cx="6662191" cy="59998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74"/>
  <sheetViews>
    <sheetView showGridLines="0" showZeros="0" tabSelected="1" zoomScaleNormal="100" workbookViewId="0">
      <selection activeCell="A4" sqref="A4:E4"/>
    </sheetView>
  </sheetViews>
  <sheetFormatPr defaultRowHeight="15" x14ac:dyDescent="0.25"/>
  <cols>
    <col min="1" max="1" width="15.85546875" style="14" customWidth="1"/>
    <col min="2" max="9" width="6.28515625" style="14" customWidth="1"/>
    <col min="10" max="10" width="7.140625" style="14" customWidth="1"/>
    <col min="11" max="17" width="6.28515625" style="14" customWidth="1"/>
    <col min="18" max="18" width="7" style="14" customWidth="1"/>
    <col min="19" max="19" width="10.42578125" style="14" bestFit="1" customWidth="1"/>
    <col min="20" max="20" width="3.7109375" style="14" customWidth="1"/>
    <col min="21" max="21" width="1.7109375" style="32" customWidth="1"/>
    <col min="22" max="23" width="9.140625" style="14"/>
    <col min="24" max="24" width="4" style="14" bestFit="1" customWidth="1"/>
    <col min="25" max="48" width="9.140625" style="14"/>
    <col min="49" max="49" width="9.140625" style="15"/>
    <col min="50" max="16384" width="9.140625" style="14"/>
  </cols>
  <sheetData>
    <row r="1" spans="1:49" s="32" customFormat="1" ht="19.5" customHeight="1" thickBot="1" x14ac:dyDescent="0.35">
      <c r="A1" s="110" t="s">
        <v>95</v>
      </c>
      <c r="B1" s="111"/>
      <c r="C1" s="111"/>
      <c r="D1" s="111"/>
      <c r="E1" s="111"/>
      <c r="F1" s="111"/>
      <c r="G1" s="111"/>
      <c r="H1" s="111"/>
      <c r="I1" s="111"/>
      <c r="J1" s="111"/>
      <c r="K1" s="111"/>
      <c r="L1" s="111"/>
      <c r="M1" s="111"/>
      <c r="N1" s="111"/>
      <c r="O1" s="111"/>
      <c r="P1" s="111"/>
      <c r="Q1" s="111"/>
      <c r="R1" s="111"/>
      <c r="S1" s="111"/>
      <c r="U1" s="113" t="s">
        <v>97</v>
      </c>
      <c r="V1" s="113"/>
      <c r="W1" s="113"/>
      <c r="X1" s="113"/>
      <c r="Y1" s="113"/>
      <c r="AW1" s="15"/>
    </row>
    <row r="2" spans="1:49" ht="30.75" customHeight="1" thickBot="1" x14ac:dyDescent="0.55000000000000004">
      <c r="A2" s="114" t="s">
        <v>206</v>
      </c>
      <c r="B2" s="114"/>
      <c r="F2" s="30" t="s">
        <v>27</v>
      </c>
      <c r="G2" s="115">
        <v>42240</v>
      </c>
      <c r="H2" s="116"/>
      <c r="L2" s="31" t="s">
        <v>93</v>
      </c>
      <c r="P2" s="31" t="s">
        <v>92</v>
      </c>
      <c r="R2" s="16" t="s">
        <v>32</v>
      </c>
      <c r="S2" s="17"/>
      <c r="U2" s="113"/>
      <c r="V2" s="113"/>
      <c r="W2" s="113"/>
      <c r="X2" s="113"/>
      <c r="Y2" s="113"/>
      <c r="Z2" s="37"/>
    </row>
    <row r="3" spans="1:49" ht="15" customHeight="1" x14ac:dyDescent="0.25">
      <c r="A3" s="117" t="s">
        <v>24</v>
      </c>
      <c r="B3" s="117"/>
      <c r="C3" s="117"/>
      <c r="D3" s="117"/>
      <c r="E3" s="117"/>
      <c r="F3" s="117"/>
      <c r="G3" s="117"/>
      <c r="H3" s="117"/>
      <c r="I3" s="117"/>
      <c r="J3" s="117"/>
      <c r="K3" s="117"/>
      <c r="L3" s="117"/>
      <c r="M3" s="117"/>
      <c r="N3" s="117"/>
      <c r="O3" s="117"/>
      <c r="P3" s="117"/>
      <c r="Q3" s="117"/>
      <c r="R3" s="117"/>
      <c r="S3" s="117"/>
      <c r="U3" s="112" t="s">
        <v>96</v>
      </c>
      <c r="V3" s="112"/>
      <c r="W3" s="112"/>
      <c r="X3" s="112"/>
      <c r="Y3" s="112"/>
    </row>
    <row r="4" spans="1:49" s="8" customFormat="1" ht="25.5" customHeight="1" x14ac:dyDescent="0.25">
      <c r="A4" s="118"/>
      <c r="B4" s="119"/>
      <c r="C4" s="119"/>
      <c r="D4" s="119"/>
      <c r="E4" s="120"/>
      <c r="F4" s="121"/>
      <c r="G4" s="122"/>
      <c r="H4" s="123"/>
      <c r="I4" s="121"/>
      <c r="J4" s="122"/>
      <c r="K4" s="123"/>
      <c r="L4" s="124"/>
      <c r="M4" s="125"/>
      <c r="N4" s="126"/>
      <c r="O4" s="127" t="str">
        <f>VLOOKUP(G2,'Pay Periods'!A1:B31,2)</f>
        <v>08/24/2015 - 09/06/2015</v>
      </c>
      <c r="P4" s="128"/>
      <c r="Q4" s="128"/>
      <c r="R4" s="128"/>
      <c r="S4" s="129"/>
      <c r="U4" s="112"/>
      <c r="V4" s="112"/>
      <c r="W4" s="112"/>
      <c r="X4" s="112"/>
      <c r="Y4" s="112"/>
    </row>
    <row r="5" spans="1:49" x14ac:dyDescent="0.25">
      <c r="A5" s="1" t="s">
        <v>30</v>
      </c>
      <c r="B5" s="1"/>
      <c r="C5" s="1"/>
      <c r="D5" s="1"/>
      <c r="E5" s="1"/>
      <c r="F5" s="1" t="s">
        <v>0</v>
      </c>
      <c r="G5" s="1"/>
      <c r="H5" s="1"/>
      <c r="I5" s="1" t="s">
        <v>1</v>
      </c>
      <c r="J5" s="1"/>
      <c r="K5" s="1"/>
      <c r="L5" s="1" t="s">
        <v>2</v>
      </c>
      <c r="M5" s="1"/>
      <c r="N5" s="1"/>
      <c r="O5" s="1" t="s">
        <v>14</v>
      </c>
      <c r="P5" s="1"/>
      <c r="Q5" s="1"/>
      <c r="R5" s="1"/>
      <c r="S5" s="1"/>
      <c r="U5" s="112"/>
      <c r="V5" s="112"/>
      <c r="W5" s="112"/>
      <c r="X5" s="112"/>
      <c r="Y5" s="112"/>
    </row>
    <row r="6" spans="1:49" s="53" customFormat="1" ht="8.25" customHeight="1" x14ac:dyDescent="0.25">
      <c r="A6" s="1"/>
      <c r="B6" s="1"/>
      <c r="C6" s="1"/>
      <c r="D6" s="1"/>
      <c r="E6" s="1"/>
      <c r="F6" s="1"/>
      <c r="G6" s="1"/>
      <c r="H6" s="1"/>
      <c r="I6" s="1"/>
      <c r="J6" s="1"/>
      <c r="K6" s="1"/>
      <c r="L6" s="1"/>
      <c r="M6" s="1"/>
      <c r="N6" s="1"/>
      <c r="O6" s="1"/>
      <c r="P6" s="1"/>
      <c r="Q6" s="1"/>
      <c r="R6" s="1"/>
      <c r="S6" s="1"/>
      <c r="U6" s="112"/>
      <c r="V6" s="112"/>
      <c r="W6" s="112"/>
      <c r="X6" s="112"/>
      <c r="Y6" s="112"/>
      <c r="AW6" s="15"/>
    </row>
    <row r="7" spans="1:49" s="8" customFormat="1" ht="21" customHeight="1" x14ac:dyDescent="0.25">
      <c r="A7" s="118"/>
      <c r="B7" s="130"/>
      <c r="C7" s="130"/>
      <c r="D7" s="130"/>
      <c r="E7" s="131"/>
      <c r="F7" s="81"/>
      <c r="G7" s="118"/>
      <c r="H7" s="130"/>
      <c r="I7" s="130"/>
      <c r="J7" s="130"/>
      <c r="K7" s="130"/>
      <c r="L7" s="130"/>
      <c r="M7" s="131"/>
      <c r="N7" s="82"/>
      <c r="O7" s="132">
        <f>VLOOKUP(G2,'Pay Periods'!A3:C31,3)</f>
        <v>42251</v>
      </c>
      <c r="P7" s="133"/>
      <c r="Q7" s="133"/>
      <c r="R7" s="133"/>
      <c r="S7" s="134"/>
      <c r="U7" s="112"/>
      <c r="V7" s="112"/>
      <c r="W7" s="112"/>
      <c r="X7" s="112"/>
      <c r="Y7" s="112"/>
    </row>
    <row r="8" spans="1:49" s="53" customFormat="1" x14ac:dyDescent="0.25">
      <c r="A8" s="1" t="s">
        <v>127</v>
      </c>
      <c r="B8" s="1"/>
      <c r="C8" s="1"/>
      <c r="D8" s="1"/>
      <c r="E8" s="1"/>
      <c r="F8" s="56"/>
      <c r="G8" s="1" t="s">
        <v>128</v>
      </c>
      <c r="H8" s="1"/>
      <c r="I8" s="1"/>
      <c r="K8" s="1"/>
      <c r="L8" s="1"/>
      <c r="M8" s="1"/>
      <c r="N8" s="1"/>
      <c r="O8" s="1" t="s">
        <v>211</v>
      </c>
      <c r="P8" s="1"/>
      <c r="Q8" s="1"/>
      <c r="R8" s="1"/>
      <c r="S8" s="1"/>
      <c r="U8" s="112"/>
      <c r="V8" s="112"/>
      <c r="W8" s="112"/>
      <c r="X8" s="112"/>
      <c r="Y8" s="112"/>
      <c r="AW8" s="15"/>
    </row>
    <row r="9" spans="1:49" s="45" customFormat="1" ht="8.1" customHeight="1" x14ac:dyDescent="0.25">
      <c r="A9" s="1"/>
      <c r="B9" s="1"/>
      <c r="C9" s="1"/>
      <c r="D9" s="1"/>
      <c r="E9" s="1"/>
      <c r="F9" s="1"/>
      <c r="G9" s="1"/>
      <c r="H9" s="1"/>
      <c r="I9" s="1"/>
      <c r="J9" s="1"/>
      <c r="K9" s="1"/>
      <c r="L9" s="1"/>
      <c r="M9" s="1"/>
      <c r="N9" s="1"/>
      <c r="O9" s="1"/>
      <c r="P9" s="1"/>
      <c r="Q9" s="1"/>
      <c r="R9" s="1"/>
      <c r="S9" s="1"/>
      <c r="U9" s="112"/>
      <c r="V9" s="112"/>
      <c r="W9" s="112"/>
      <c r="X9" s="112"/>
      <c r="Y9" s="112"/>
      <c r="AW9" s="15"/>
    </row>
    <row r="10" spans="1:49" s="26" customFormat="1" ht="14.25" customHeight="1" x14ac:dyDescent="0.25">
      <c r="A10" s="25"/>
      <c r="B10" s="25"/>
      <c r="C10" s="29">
        <f>VLOOKUP($G$2,Dates,2)</f>
        <v>42240</v>
      </c>
      <c r="D10" s="29">
        <f>VLOOKUP($G$2,Dates,3)</f>
        <v>42241</v>
      </c>
      <c r="E10" s="29">
        <f>VLOOKUP($G$2,Dates,4)</f>
        <v>42242</v>
      </c>
      <c r="F10" s="29">
        <f>VLOOKUP($G$2,Dates,5)</f>
        <v>42243</v>
      </c>
      <c r="G10" s="29">
        <f>VLOOKUP($G$2,Dates,6)</f>
        <v>42244</v>
      </c>
      <c r="H10" s="29">
        <f>VLOOKUP($G$2,Dates,7)</f>
        <v>42245</v>
      </c>
      <c r="I10" s="29">
        <f>VLOOKUP($G$2,Dates,8)</f>
        <v>42246</v>
      </c>
      <c r="J10" s="47" t="s">
        <v>88</v>
      </c>
      <c r="K10" s="29">
        <f>VLOOKUP($G$2,Dates,9)</f>
        <v>42247</v>
      </c>
      <c r="L10" s="29">
        <f>VLOOKUP($G$2,Dates,10)</f>
        <v>42248</v>
      </c>
      <c r="M10" s="29">
        <f>VLOOKUP($G$2,Dates,11)</f>
        <v>42249</v>
      </c>
      <c r="N10" s="29">
        <f>VLOOKUP($G$2,Dates,12)</f>
        <v>42250</v>
      </c>
      <c r="O10" s="29">
        <f>VLOOKUP($G$2,Dates,13)</f>
        <v>42251</v>
      </c>
      <c r="P10" s="29">
        <f>VLOOKUP($G$2,Dates,14)</f>
        <v>42252</v>
      </c>
      <c r="Q10" s="29">
        <f>VLOOKUP($G$2,Dates,15)</f>
        <v>42253</v>
      </c>
      <c r="R10" s="47" t="s">
        <v>89</v>
      </c>
      <c r="S10" s="25" t="s">
        <v>91</v>
      </c>
      <c r="U10" s="112"/>
      <c r="V10" s="112"/>
      <c r="W10" s="112"/>
      <c r="X10" s="112"/>
      <c r="Y10" s="112"/>
      <c r="AW10" s="27"/>
    </row>
    <row r="11" spans="1:49" s="26" customFormat="1" ht="14.25" customHeight="1" x14ac:dyDescent="0.25">
      <c r="A11" s="28"/>
      <c r="C11" s="26" t="s">
        <v>5</v>
      </c>
      <c r="D11" s="26" t="s">
        <v>6</v>
      </c>
      <c r="E11" s="26" t="s">
        <v>7</v>
      </c>
      <c r="F11" s="26" t="s">
        <v>8</v>
      </c>
      <c r="G11" s="26" t="s">
        <v>9</v>
      </c>
      <c r="H11" s="26" t="s">
        <v>10</v>
      </c>
      <c r="I11" s="26" t="s">
        <v>11</v>
      </c>
      <c r="J11" s="48" t="s">
        <v>87</v>
      </c>
      <c r="K11" s="26" t="s">
        <v>5</v>
      </c>
      <c r="L11" s="26" t="s">
        <v>6</v>
      </c>
      <c r="M11" s="26" t="s">
        <v>7</v>
      </c>
      <c r="N11" s="26" t="s">
        <v>8</v>
      </c>
      <c r="O11" s="26" t="s">
        <v>9</v>
      </c>
      <c r="P11" s="26" t="s">
        <v>10</v>
      </c>
      <c r="Q11" s="26" t="s">
        <v>25</v>
      </c>
      <c r="R11" s="48" t="s">
        <v>87</v>
      </c>
      <c r="S11" s="24" t="s">
        <v>90</v>
      </c>
      <c r="AW11" s="27"/>
    </row>
    <row r="12" spans="1:49" ht="25.5" customHeight="1" x14ac:dyDescent="0.25">
      <c r="A12" s="9" t="s">
        <v>4</v>
      </c>
      <c r="B12" s="2" t="s">
        <v>3</v>
      </c>
      <c r="C12" s="10"/>
      <c r="D12" s="10"/>
      <c r="E12" s="10"/>
      <c r="F12" s="10"/>
      <c r="G12" s="10"/>
      <c r="H12" s="10"/>
      <c r="I12" s="10"/>
      <c r="J12" s="12">
        <f>SUM(C12:I12)</f>
        <v>0</v>
      </c>
      <c r="K12" s="10"/>
      <c r="L12" s="10"/>
      <c r="M12" s="10"/>
      <c r="N12" s="10"/>
      <c r="O12" s="10"/>
      <c r="P12" s="10"/>
      <c r="Q12" s="10"/>
      <c r="R12" s="12">
        <f>SUM(K12:Q12)</f>
        <v>0</v>
      </c>
      <c r="S12" s="11">
        <f>SUM(R12,J12)</f>
        <v>0</v>
      </c>
      <c r="U12" s="135" t="s">
        <v>94</v>
      </c>
      <c r="V12" s="135"/>
      <c r="W12" s="135"/>
      <c r="X12" s="135"/>
      <c r="Y12" s="135"/>
    </row>
    <row r="13" spans="1:49" s="61" customFormat="1" ht="25.5" customHeight="1" thickBot="1" x14ac:dyDescent="0.3">
      <c r="A13" s="58" t="s">
        <v>139</v>
      </c>
      <c r="B13" s="57" t="s">
        <v>129</v>
      </c>
      <c r="C13" s="59"/>
      <c r="D13" s="59"/>
      <c r="E13" s="59"/>
      <c r="F13" s="59"/>
      <c r="G13" s="59"/>
      <c r="H13" s="59"/>
      <c r="I13" s="59"/>
      <c r="J13" s="68">
        <f t="shared" ref="J13:J20" si="0">SUM(C13:I13)</f>
        <v>0</v>
      </c>
      <c r="K13" s="59"/>
      <c r="L13" s="59"/>
      <c r="M13" s="59"/>
      <c r="N13" s="59"/>
      <c r="O13" s="59"/>
      <c r="P13" s="59"/>
      <c r="Q13" s="59"/>
      <c r="R13" s="68">
        <f t="shared" ref="R13:R20" si="1">SUM(K13:Q13)</f>
        <v>0</v>
      </c>
      <c r="S13" s="60">
        <f t="shared" ref="S13:S20" si="2">SUM(R13,J13)</f>
        <v>0</v>
      </c>
      <c r="U13" s="135"/>
      <c r="V13" s="135"/>
      <c r="W13" s="135"/>
      <c r="X13" s="135"/>
      <c r="Y13" s="135"/>
      <c r="AW13" s="62"/>
    </row>
    <row r="14" spans="1:49" s="61" customFormat="1" ht="25.5" customHeight="1" thickTop="1" x14ac:dyDescent="0.25">
      <c r="A14" s="58" t="s">
        <v>140</v>
      </c>
      <c r="B14" s="57" t="s">
        <v>132</v>
      </c>
      <c r="C14" s="59"/>
      <c r="D14" s="59"/>
      <c r="E14" s="59"/>
      <c r="F14" s="59"/>
      <c r="G14" s="59"/>
      <c r="H14" s="59"/>
      <c r="I14" s="59"/>
      <c r="J14" s="68">
        <f t="shared" si="0"/>
        <v>0</v>
      </c>
      <c r="K14" s="59"/>
      <c r="L14" s="59"/>
      <c r="M14" s="59"/>
      <c r="N14" s="59"/>
      <c r="O14" s="59"/>
      <c r="P14" s="59"/>
      <c r="Q14" s="59"/>
      <c r="R14" s="68">
        <f t="shared" si="1"/>
        <v>0</v>
      </c>
      <c r="S14" s="60">
        <f t="shared" si="2"/>
        <v>0</v>
      </c>
      <c r="U14" s="39"/>
      <c r="V14" s="83" t="s">
        <v>99</v>
      </c>
      <c r="W14" s="83"/>
      <c r="X14" s="84"/>
      <c r="Y14" s="38"/>
      <c r="AW14" s="62"/>
    </row>
    <row r="15" spans="1:49" s="61" customFormat="1" ht="25.5" customHeight="1" x14ac:dyDescent="0.25">
      <c r="A15" s="58" t="s">
        <v>141</v>
      </c>
      <c r="B15" s="57" t="s">
        <v>134</v>
      </c>
      <c r="C15" s="59"/>
      <c r="D15" s="59"/>
      <c r="E15" s="59"/>
      <c r="F15" s="59"/>
      <c r="G15" s="59"/>
      <c r="H15" s="59"/>
      <c r="I15" s="59"/>
      <c r="J15" s="68">
        <f t="shared" si="0"/>
        <v>0</v>
      </c>
      <c r="K15" s="59"/>
      <c r="L15" s="59"/>
      <c r="M15" s="59"/>
      <c r="N15" s="59"/>
      <c r="O15" s="59"/>
      <c r="P15" s="59"/>
      <c r="Q15" s="59"/>
      <c r="R15" s="68">
        <f t="shared" si="1"/>
        <v>0</v>
      </c>
      <c r="S15" s="60">
        <f t="shared" si="2"/>
        <v>0</v>
      </c>
      <c r="U15" s="41"/>
      <c r="V15" s="85"/>
      <c r="W15" s="85"/>
      <c r="X15" s="86"/>
      <c r="Y15" s="38"/>
      <c r="AW15" s="62"/>
    </row>
    <row r="16" spans="1:49" s="61" customFormat="1" ht="25.5" customHeight="1" x14ac:dyDescent="0.25">
      <c r="A16" s="58" t="s">
        <v>142</v>
      </c>
      <c r="B16" s="57" t="s">
        <v>136</v>
      </c>
      <c r="C16" s="59"/>
      <c r="D16" s="59"/>
      <c r="E16" s="59"/>
      <c r="F16" s="59"/>
      <c r="G16" s="59"/>
      <c r="H16" s="59"/>
      <c r="I16" s="59"/>
      <c r="J16" s="68">
        <f t="shared" si="0"/>
        <v>0</v>
      </c>
      <c r="K16" s="59"/>
      <c r="L16" s="59"/>
      <c r="M16" s="59"/>
      <c r="N16" s="59"/>
      <c r="O16" s="59"/>
      <c r="P16" s="59"/>
      <c r="Q16" s="59"/>
      <c r="R16" s="68">
        <f t="shared" si="1"/>
        <v>0</v>
      </c>
      <c r="S16" s="60">
        <f t="shared" si="2"/>
        <v>0</v>
      </c>
      <c r="U16" s="41"/>
      <c r="V16" s="85"/>
      <c r="W16" s="85"/>
      <c r="X16" s="86"/>
      <c r="Y16" s="38"/>
      <c r="AW16" s="62"/>
    </row>
    <row r="17" spans="1:49" s="61" customFormat="1" ht="25.5" customHeight="1" x14ac:dyDescent="0.25">
      <c r="A17" s="58" t="s">
        <v>143</v>
      </c>
      <c r="B17" s="57" t="s">
        <v>137</v>
      </c>
      <c r="C17" s="59"/>
      <c r="D17" s="59"/>
      <c r="E17" s="59"/>
      <c r="F17" s="59"/>
      <c r="G17" s="59"/>
      <c r="H17" s="59"/>
      <c r="I17" s="59"/>
      <c r="J17" s="68">
        <f t="shared" si="0"/>
        <v>0</v>
      </c>
      <c r="K17" s="59"/>
      <c r="L17" s="59"/>
      <c r="M17" s="59"/>
      <c r="N17" s="59"/>
      <c r="O17" s="59"/>
      <c r="P17" s="59"/>
      <c r="Q17" s="59"/>
      <c r="R17" s="68">
        <f t="shared" si="1"/>
        <v>0</v>
      </c>
      <c r="S17" s="60">
        <f t="shared" si="2"/>
        <v>0</v>
      </c>
      <c r="U17" s="41"/>
      <c r="V17" s="85"/>
      <c r="W17" s="85"/>
      <c r="X17" s="86"/>
      <c r="Y17" s="38"/>
      <c r="AW17" s="62"/>
    </row>
    <row r="18" spans="1:49" ht="25.5" customHeight="1" x14ac:dyDescent="0.25">
      <c r="A18" s="20" t="s">
        <v>86</v>
      </c>
      <c r="B18" s="2" t="str">
        <f t="shared" ref="B18:B20" si="3">VLOOKUP(A18,AttendanceCode,2,FALSE)</f>
        <v/>
      </c>
      <c r="C18" s="10"/>
      <c r="D18" s="10"/>
      <c r="E18" s="10"/>
      <c r="F18" s="10"/>
      <c r="G18" s="10"/>
      <c r="H18" s="10"/>
      <c r="I18" s="10"/>
      <c r="J18" s="68">
        <f t="shared" si="0"/>
        <v>0</v>
      </c>
      <c r="K18" s="10"/>
      <c r="L18" s="10"/>
      <c r="M18" s="10"/>
      <c r="N18" s="10"/>
      <c r="O18" s="10"/>
      <c r="P18" s="10"/>
      <c r="Q18" s="10"/>
      <c r="R18" s="68">
        <f t="shared" si="1"/>
        <v>0</v>
      </c>
      <c r="S18" s="60">
        <f t="shared" si="2"/>
        <v>0</v>
      </c>
      <c r="U18" s="41"/>
      <c r="V18" s="85"/>
      <c r="W18" s="85"/>
      <c r="X18" s="86"/>
      <c r="Y18" s="38"/>
    </row>
    <row r="19" spans="1:49" ht="25.5" customHeight="1" x14ac:dyDescent="0.25">
      <c r="A19" s="20" t="s">
        <v>86</v>
      </c>
      <c r="B19" s="2" t="str">
        <f t="shared" si="3"/>
        <v/>
      </c>
      <c r="C19" s="10"/>
      <c r="D19" s="10"/>
      <c r="E19" s="10"/>
      <c r="F19" s="10"/>
      <c r="G19" s="10"/>
      <c r="H19" s="10"/>
      <c r="I19" s="10"/>
      <c r="J19" s="68">
        <f t="shared" si="0"/>
        <v>0</v>
      </c>
      <c r="K19" s="10"/>
      <c r="L19" s="10"/>
      <c r="M19" s="10"/>
      <c r="N19" s="10"/>
      <c r="O19" s="10"/>
      <c r="P19" s="10"/>
      <c r="Q19" s="10"/>
      <c r="R19" s="68">
        <f t="shared" si="1"/>
        <v>0</v>
      </c>
      <c r="S19" s="60">
        <f t="shared" si="2"/>
        <v>0</v>
      </c>
      <c r="U19" s="41"/>
      <c r="V19" s="85"/>
      <c r="W19" s="85"/>
      <c r="X19" s="86"/>
      <c r="Y19" s="38"/>
    </row>
    <row r="20" spans="1:49" s="54" customFormat="1" ht="25.5" customHeight="1" thickBot="1" x14ac:dyDescent="0.3">
      <c r="A20" s="20" t="s">
        <v>86</v>
      </c>
      <c r="B20" s="2" t="str">
        <f t="shared" si="3"/>
        <v/>
      </c>
      <c r="C20" s="10"/>
      <c r="D20" s="10"/>
      <c r="E20" s="10"/>
      <c r="F20" s="10"/>
      <c r="G20" s="10"/>
      <c r="H20" s="10"/>
      <c r="I20" s="10"/>
      <c r="J20" s="68">
        <f t="shared" si="0"/>
        <v>0</v>
      </c>
      <c r="K20" s="10"/>
      <c r="L20" s="10"/>
      <c r="M20" s="10"/>
      <c r="N20" s="10"/>
      <c r="O20" s="10"/>
      <c r="P20" s="10"/>
      <c r="Q20" s="10"/>
      <c r="R20" s="68">
        <f t="shared" si="1"/>
        <v>0</v>
      </c>
      <c r="S20" s="60">
        <f t="shared" si="2"/>
        <v>0</v>
      </c>
      <c r="U20" s="41"/>
      <c r="V20" s="85"/>
      <c r="W20" s="85"/>
      <c r="X20" s="86"/>
      <c r="Y20" s="38"/>
      <c r="AW20" s="15"/>
    </row>
    <row r="21" spans="1:49" ht="25.5" customHeight="1" thickBot="1" x14ac:dyDescent="0.3">
      <c r="A21" s="3"/>
      <c r="B21" s="4"/>
      <c r="C21" s="5"/>
      <c r="D21" s="5"/>
      <c r="E21" s="5"/>
      <c r="F21" s="5"/>
      <c r="G21" s="5"/>
      <c r="H21" s="5"/>
      <c r="I21" s="5"/>
      <c r="J21" s="5"/>
      <c r="K21" s="102" t="s">
        <v>12</v>
      </c>
      <c r="L21" s="102"/>
      <c r="M21" s="102"/>
      <c r="N21" s="102"/>
      <c r="O21" s="102"/>
      <c r="P21" s="102"/>
      <c r="Q21" s="102"/>
      <c r="R21" s="102"/>
      <c r="S21" s="13">
        <f>SUM(S12:S20)</f>
        <v>0</v>
      </c>
      <c r="U21" s="41"/>
      <c r="V21" s="85"/>
      <c r="W21" s="85"/>
      <c r="X21" s="86"/>
      <c r="Y21" s="38"/>
    </row>
    <row r="22" spans="1:49" ht="15" customHeight="1" thickBot="1" x14ac:dyDescent="0.3">
      <c r="A22" s="108"/>
      <c r="B22" s="108"/>
      <c r="C22" s="108"/>
      <c r="D22" s="108"/>
      <c r="E22" s="108"/>
      <c r="F22" s="108"/>
      <c r="G22" s="108"/>
      <c r="H22" s="108"/>
      <c r="I22" s="108"/>
      <c r="J22" s="108"/>
      <c r="K22" s="108"/>
      <c r="L22" s="108"/>
      <c r="M22" s="108"/>
      <c r="N22" s="108"/>
      <c r="O22" s="108"/>
      <c r="P22" s="108"/>
      <c r="Q22" s="108"/>
      <c r="R22" s="108"/>
      <c r="S22" s="108"/>
      <c r="U22" s="42"/>
      <c r="V22" s="87"/>
      <c r="W22" s="87"/>
      <c r="X22" s="88"/>
      <c r="Y22" s="38"/>
    </row>
    <row r="23" spans="1:49" ht="13.5" customHeight="1" thickTop="1" x14ac:dyDescent="0.25">
      <c r="A23" s="105" t="s">
        <v>13</v>
      </c>
      <c r="B23" s="105"/>
      <c r="C23" s="105"/>
      <c r="D23" s="105"/>
      <c r="E23" s="105"/>
      <c r="F23" s="105"/>
      <c r="G23" s="105"/>
      <c r="H23" s="105"/>
      <c r="I23" s="105"/>
      <c r="J23" s="43"/>
      <c r="K23" s="105" t="s">
        <v>177</v>
      </c>
      <c r="L23" s="105"/>
      <c r="M23" s="105"/>
      <c r="N23" s="105"/>
      <c r="O23" s="105"/>
      <c r="P23" s="105"/>
      <c r="Q23" s="105"/>
      <c r="R23" s="105"/>
      <c r="S23" s="105"/>
      <c r="V23" s="36"/>
      <c r="W23" s="36"/>
      <c r="X23" s="36"/>
      <c r="Y23" s="36"/>
    </row>
    <row r="24" spans="1:49" ht="18.75" customHeight="1" x14ac:dyDescent="0.25">
      <c r="A24" s="6" t="s">
        <v>15</v>
      </c>
      <c r="B24" s="106" t="s">
        <v>16</v>
      </c>
      <c r="C24" s="106"/>
      <c r="D24" s="106" t="s">
        <v>17</v>
      </c>
      <c r="E24" s="106"/>
      <c r="F24" s="106" t="s">
        <v>18</v>
      </c>
      <c r="G24" s="106"/>
      <c r="H24" s="106" t="s">
        <v>19</v>
      </c>
      <c r="I24" s="109"/>
      <c r="J24" s="44"/>
      <c r="K24" s="89"/>
      <c r="L24" s="90"/>
      <c r="M24" s="90"/>
      <c r="N24" s="90"/>
      <c r="O24" s="90"/>
      <c r="P24" s="90"/>
      <c r="Q24" s="90"/>
      <c r="R24" s="90"/>
      <c r="S24" s="91"/>
      <c r="U24" s="56" t="s">
        <v>31</v>
      </c>
      <c r="V24" s="61"/>
      <c r="W24" s="61"/>
      <c r="X24" s="61"/>
      <c r="Y24" s="61"/>
    </row>
    <row r="25" spans="1:49" ht="18.75" customHeight="1" x14ac:dyDescent="0.25">
      <c r="A25" s="7" t="s">
        <v>20</v>
      </c>
      <c r="B25" s="103"/>
      <c r="C25" s="140"/>
      <c r="D25" s="103"/>
      <c r="E25" s="104"/>
      <c r="F25" s="98"/>
      <c r="G25" s="99"/>
      <c r="H25" s="103"/>
      <c r="I25" s="104"/>
      <c r="J25" s="49"/>
      <c r="K25" s="92"/>
      <c r="L25" s="93"/>
      <c r="M25" s="93"/>
      <c r="N25" s="93"/>
      <c r="O25" s="93"/>
      <c r="P25" s="93"/>
      <c r="Q25" s="93"/>
      <c r="R25" s="93"/>
      <c r="S25" s="94"/>
      <c r="U25" s="107" t="s">
        <v>202</v>
      </c>
      <c r="V25" s="107"/>
      <c r="W25" s="107"/>
      <c r="X25" s="107"/>
      <c r="Y25" s="107"/>
      <c r="Z25" s="107"/>
    </row>
    <row r="26" spans="1:49" ht="18.75" customHeight="1" x14ac:dyDescent="0.25">
      <c r="A26" s="7" t="s">
        <v>20</v>
      </c>
      <c r="B26" s="103"/>
      <c r="C26" s="104"/>
      <c r="D26" s="103"/>
      <c r="E26" s="104"/>
      <c r="F26" s="100"/>
      <c r="G26" s="101"/>
      <c r="H26" s="103"/>
      <c r="I26" s="104"/>
      <c r="J26" s="49"/>
      <c r="K26" s="92"/>
      <c r="L26" s="93"/>
      <c r="M26" s="93"/>
      <c r="N26" s="93"/>
      <c r="O26" s="93"/>
      <c r="P26" s="93"/>
      <c r="Q26" s="93"/>
      <c r="R26" s="93"/>
      <c r="S26" s="94"/>
      <c r="U26" s="107"/>
      <c r="V26" s="107"/>
      <c r="W26" s="107"/>
      <c r="X26" s="107"/>
      <c r="Y26" s="107"/>
      <c r="Z26" s="107"/>
    </row>
    <row r="27" spans="1:49" ht="18.75" customHeight="1" x14ac:dyDescent="0.25">
      <c r="A27" s="7" t="s">
        <v>20</v>
      </c>
      <c r="B27" s="103"/>
      <c r="C27" s="104"/>
      <c r="D27" s="103"/>
      <c r="E27" s="104"/>
      <c r="F27" s="100"/>
      <c r="G27" s="101"/>
      <c r="H27" s="103"/>
      <c r="I27" s="104"/>
      <c r="J27" s="49"/>
      <c r="K27" s="92"/>
      <c r="L27" s="93"/>
      <c r="M27" s="93"/>
      <c r="N27" s="93"/>
      <c r="O27" s="93"/>
      <c r="P27" s="93"/>
      <c r="Q27" s="93"/>
      <c r="R27" s="93"/>
      <c r="S27" s="94"/>
      <c r="U27" s="107"/>
      <c r="V27" s="107"/>
      <c r="W27" s="107"/>
      <c r="X27" s="107"/>
      <c r="Y27" s="107"/>
      <c r="Z27" s="107"/>
    </row>
    <row r="28" spans="1:49" ht="18.75" customHeight="1" x14ac:dyDescent="0.25">
      <c r="A28" s="7" t="s">
        <v>20</v>
      </c>
      <c r="B28" s="103"/>
      <c r="C28" s="104"/>
      <c r="D28" s="103"/>
      <c r="E28" s="104"/>
      <c r="F28" s="100"/>
      <c r="G28" s="101"/>
      <c r="H28" s="103"/>
      <c r="I28" s="104"/>
      <c r="J28" s="49"/>
      <c r="K28" s="92"/>
      <c r="L28" s="93"/>
      <c r="M28" s="93"/>
      <c r="N28" s="93"/>
      <c r="O28" s="93"/>
      <c r="P28" s="93"/>
      <c r="Q28" s="93"/>
      <c r="R28" s="93"/>
      <c r="S28" s="94"/>
      <c r="V28" s="50"/>
      <c r="W28" s="50"/>
      <c r="X28" s="50"/>
      <c r="Y28" s="50"/>
      <c r="Z28" s="63"/>
    </row>
    <row r="29" spans="1:49" ht="18.75" customHeight="1" x14ac:dyDescent="0.25">
      <c r="A29" s="7" t="s">
        <v>20</v>
      </c>
      <c r="B29" s="103"/>
      <c r="C29" s="104"/>
      <c r="D29" s="103"/>
      <c r="E29" s="104"/>
      <c r="F29" s="100"/>
      <c r="G29" s="101"/>
      <c r="H29" s="103"/>
      <c r="I29" s="104"/>
      <c r="J29" s="49"/>
      <c r="K29" s="92"/>
      <c r="L29" s="93"/>
      <c r="M29" s="93"/>
      <c r="N29" s="93"/>
      <c r="O29" s="93"/>
      <c r="P29" s="93"/>
      <c r="Q29" s="93"/>
      <c r="R29" s="93"/>
      <c r="S29" s="94"/>
      <c r="U29" s="107" t="s">
        <v>33</v>
      </c>
      <c r="V29" s="107"/>
      <c r="W29" s="107"/>
      <c r="X29" s="107"/>
      <c r="Y29" s="107"/>
      <c r="Z29" s="107"/>
      <c r="AA29" s="50"/>
      <c r="AB29" s="50"/>
      <c r="AC29" s="50"/>
      <c r="AD29" s="50"/>
      <c r="AE29" s="50"/>
      <c r="AF29" s="50"/>
      <c r="AG29" s="50"/>
    </row>
    <row r="30" spans="1:49" ht="18.75" customHeight="1" x14ac:dyDescent="0.25">
      <c r="A30" s="7" t="s">
        <v>20</v>
      </c>
      <c r="B30" s="103"/>
      <c r="C30" s="104"/>
      <c r="D30" s="103"/>
      <c r="E30" s="104"/>
      <c r="F30" s="100"/>
      <c r="G30" s="101"/>
      <c r="H30" s="103"/>
      <c r="I30" s="104"/>
      <c r="J30" s="49"/>
      <c r="K30" s="92"/>
      <c r="L30" s="93"/>
      <c r="M30" s="93"/>
      <c r="N30" s="93"/>
      <c r="O30" s="93"/>
      <c r="P30" s="93"/>
      <c r="Q30" s="93"/>
      <c r="R30" s="93"/>
      <c r="S30" s="94"/>
      <c r="U30" s="107"/>
      <c r="V30" s="107"/>
      <c r="W30" s="107"/>
      <c r="X30" s="107"/>
      <c r="Y30" s="107"/>
      <c r="Z30" s="107"/>
      <c r="AA30" s="50"/>
      <c r="AB30" s="50"/>
      <c r="AC30" s="50"/>
      <c r="AD30" s="50"/>
      <c r="AE30" s="50"/>
      <c r="AF30" s="50"/>
      <c r="AG30" s="50"/>
    </row>
    <row r="31" spans="1:49" ht="18.75" customHeight="1" x14ac:dyDescent="0.25">
      <c r="A31" s="7" t="s">
        <v>20</v>
      </c>
      <c r="B31" s="103"/>
      <c r="C31" s="104"/>
      <c r="D31" s="103"/>
      <c r="E31" s="104"/>
      <c r="F31" s="100"/>
      <c r="G31" s="101"/>
      <c r="H31" s="103"/>
      <c r="I31" s="104"/>
      <c r="J31" s="49"/>
      <c r="K31" s="95"/>
      <c r="L31" s="96"/>
      <c r="M31" s="96"/>
      <c r="N31" s="96"/>
      <c r="O31" s="96"/>
      <c r="P31" s="96"/>
      <c r="Q31" s="96"/>
      <c r="R31" s="96"/>
      <c r="S31" s="97"/>
      <c r="V31" s="36"/>
      <c r="W31" s="36"/>
      <c r="X31" s="36"/>
      <c r="Y31" s="36"/>
      <c r="Z31" s="64"/>
      <c r="AA31" s="50"/>
      <c r="AB31" s="50"/>
      <c r="AC31" s="50"/>
      <c r="AD31" s="50"/>
      <c r="AE31" s="50"/>
      <c r="AF31" s="50"/>
      <c r="AG31" s="50"/>
    </row>
    <row r="32" spans="1:49" ht="18.75" customHeight="1" x14ac:dyDescent="0.25">
      <c r="A32" s="138" t="s">
        <v>26</v>
      </c>
      <c r="B32" s="138"/>
      <c r="C32" s="138"/>
      <c r="D32" s="138"/>
      <c r="E32" s="138"/>
      <c r="F32" s="138"/>
      <c r="G32" s="138"/>
      <c r="H32" s="138"/>
      <c r="I32" s="138"/>
      <c r="J32" s="139"/>
      <c r="K32" s="138"/>
      <c r="L32" s="138"/>
      <c r="M32" s="138"/>
      <c r="N32" s="138"/>
      <c r="O32" s="138"/>
      <c r="P32" s="138"/>
      <c r="Q32" s="138"/>
      <c r="R32" s="138"/>
      <c r="S32" s="138"/>
      <c r="V32" s="36"/>
      <c r="W32" s="36"/>
      <c r="X32" s="36"/>
      <c r="Y32" s="36"/>
      <c r="Z32" s="64"/>
      <c r="AA32" s="50"/>
      <c r="AB32" s="50"/>
      <c r="AC32" s="50"/>
      <c r="AD32" s="50"/>
      <c r="AE32" s="50"/>
      <c r="AF32" s="50"/>
      <c r="AG32" s="50"/>
    </row>
    <row r="33" spans="1:49" ht="18.75" customHeight="1" x14ac:dyDescent="0.25">
      <c r="A33" s="139"/>
      <c r="B33" s="139"/>
      <c r="C33" s="139"/>
      <c r="D33" s="139"/>
      <c r="E33" s="139"/>
      <c r="F33" s="139"/>
      <c r="G33" s="139"/>
      <c r="H33" s="139"/>
      <c r="I33" s="139"/>
      <c r="J33" s="139"/>
      <c r="K33" s="139"/>
      <c r="L33" s="139"/>
      <c r="M33" s="139"/>
      <c r="N33" s="139"/>
      <c r="O33" s="139"/>
      <c r="P33" s="139"/>
      <c r="Q33" s="139"/>
      <c r="R33" s="139"/>
      <c r="S33" s="139"/>
      <c r="V33" s="36"/>
      <c r="W33" s="36"/>
      <c r="X33" s="36"/>
      <c r="Y33" s="36"/>
      <c r="Z33" s="50"/>
      <c r="AA33" s="50"/>
      <c r="AB33" s="50"/>
      <c r="AC33" s="50"/>
      <c r="AD33" s="50"/>
      <c r="AE33" s="50"/>
      <c r="AF33" s="50"/>
      <c r="AG33" s="50"/>
    </row>
    <row r="34" spans="1:49" ht="18.75" customHeight="1" thickBot="1" x14ac:dyDescent="0.3">
      <c r="A34" s="141"/>
      <c r="B34" s="141"/>
      <c r="C34" s="141"/>
      <c r="D34" s="141"/>
      <c r="E34" s="141"/>
      <c r="F34" s="141"/>
      <c r="G34" s="141"/>
      <c r="H34" s="141"/>
      <c r="I34" s="141"/>
      <c r="K34" s="142"/>
      <c r="L34" s="142"/>
      <c r="M34" s="142"/>
      <c r="N34" s="142"/>
      <c r="O34" s="142"/>
      <c r="P34" s="142"/>
      <c r="Q34" s="142"/>
      <c r="R34" s="142"/>
      <c r="S34" s="142"/>
      <c r="Y34" s="36"/>
      <c r="Z34" s="63"/>
    </row>
    <row r="35" spans="1:49" ht="18.75" customHeight="1" x14ac:dyDescent="0.25">
      <c r="A35" s="136" t="s">
        <v>21</v>
      </c>
      <c r="B35" s="136"/>
      <c r="C35" s="136"/>
      <c r="D35" s="136"/>
      <c r="E35" s="136"/>
      <c r="F35" s="136"/>
      <c r="G35" s="136"/>
      <c r="H35" s="136"/>
      <c r="I35" s="136"/>
      <c r="K35" s="137" t="s">
        <v>22</v>
      </c>
      <c r="L35" s="137"/>
      <c r="M35" s="137"/>
      <c r="N35" s="137"/>
      <c r="O35" s="137"/>
      <c r="P35" s="137"/>
      <c r="Q35" s="137"/>
      <c r="R35" s="137"/>
      <c r="S35" s="137"/>
      <c r="Z35" s="63"/>
      <c r="AW35" s="14"/>
    </row>
    <row r="36" spans="1:49" ht="15" customHeight="1" x14ac:dyDescent="0.25">
      <c r="AW36" s="14"/>
    </row>
    <row r="37" spans="1:49" ht="15.75" x14ac:dyDescent="0.25">
      <c r="A37" s="70" t="s">
        <v>144</v>
      </c>
      <c r="AW37" s="14"/>
    </row>
    <row r="38" spans="1:49" ht="30.75" customHeight="1" x14ac:dyDescent="0.25">
      <c r="A38" s="66" t="s">
        <v>23</v>
      </c>
      <c r="AW38" s="14"/>
    </row>
    <row r="39" spans="1:49" x14ac:dyDescent="0.25">
      <c r="A39" s="71" t="s">
        <v>176</v>
      </c>
      <c r="AW39" s="14"/>
    </row>
    <row r="40" spans="1:49" x14ac:dyDescent="0.25">
      <c r="A40" s="67" t="s">
        <v>145</v>
      </c>
      <c r="AW40" s="14"/>
    </row>
    <row r="41" spans="1:49" x14ac:dyDescent="0.25">
      <c r="A41" s="67" t="s">
        <v>146</v>
      </c>
      <c r="AW41" s="14"/>
    </row>
    <row r="42" spans="1:49" x14ac:dyDescent="0.25">
      <c r="A42" s="67" t="s">
        <v>147</v>
      </c>
      <c r="AW42" s="14"/>
    </row>
    <row r="43" spans="1:49" x14ac:dyDescent="0.25">
      <c r="A43" s="67" t="s">
        <v>148</v>
      </c>
      <c r="AW43" s="14"/>
    </row>
    <row r="44" spans="1:49" x14ac:dyDescent="0.25">
      <c r="A44" s="67" t="s">
        <v>149</v>
      </c>
      <c r="AW44" s="14"/>
    </row>
    <row r="45" spans="1:49" x14ac:dyDescent="0.25">
      <c r="A45" s="67" t="s">
        <v>150</v>
      </c>
      <c r="AW45" s="14"/>
    </row>
    <row r="46" spans="1:49" x14ac:dyDescent="0.25">
      <c r="A46" s="67" t="s">
        <v>151</v>
      </c>
      <c r="U46" s="14"/>
      <c r="AW46" s="14"/>
    </row>
    <row r="47" spans="1:49" x14ac:dyDescent="0.25">
      <c r="A47" s="69" t="s">
        <v>152</v>
      </c>
      <c r="U47" s="14"/>
      <c r="AW47" s="14"/>
    </row>
    <row r="48" spans="1:49" x14ac:dyDescent="0.25">
      <c r="A48" s="69" t="s">
        <v>153</v>
      </c>
      <c r="U48" s="14"/>
      <c r="AW48" s="14"/>
    </row>
    <row r="49" spans="1:49" x14ac:dyDescent="0.25">
      <c r="A49" s="69" t="s">
        <v>154</v>
      </c>
      <c r="U49" s="14"/>
      <c r="AW49" s="14"/>
    </row>
    <row r="50" spans="1:49" x14ac:dyDescent="0.25">
      <c r="A50" s="67" t="s">
        <v>155</v>
      </c>
      <c r="U50" s="14"/>
      <c r="AW50" s="14"/>
    </row>
    <row r="51" spans="1:49" x14ac:dyDescent="0.25">
      <c r="A51" s="67" t="s">
        <v>156</v>
      </c>
      <c r="U51" s="14"/>
      <c r="AW51" s="14"/>
    </row>
    <row r="52" spans="1:49" x14ac:dyDescent="0.25">
      <c r="A52" s="67" t="s">
        <v>157</v>
      </c>
      <c r="U52" s="14"/>
      <c r="AW52" s="14"/>
    </row>
    <row r="53" spans="1:49" x14ac:dyDescent="0.25">
      <c r="A53" s="67" t="s">
        <v>158</v>
      </c>
      <c r="U53" s="14"/>
      <c r="AW53" s="14"/>
    </row>
    <row r="54" spans="1:49" x14ac:dyDescent="0.25">
      <c r="A54" s="67" t="s">
        <v>159</v>
      </c>
      <c r="U54" s="14"/>
      <c r="AW54" s="14"/>
    </row>
    <row r="55" spans="1:49" x14ac:dyDescent="0.25">
      <c r="A55" s="67" t="s">
        <v>160</v>
      </c>
      <c r="U55" s="14"/>
      <c r="AW55" s="14"/>
    </row>
    <row r="56" spans="1:49" x14ac:dyDescent="0.25">
      <c r="A56" s="67" t="s">
        <v>161</v>
      </c>
      <c r="U56" s="14"/>
      <c r="AW56" s="14"/>
    </row>
    <row r="57" spans="1:49" x14ac:dyDescent="0.25">
      <c r="A57" s="67" t="s">
        <v>162</v>
      </c>
      <c r="U57" s="14"/>
      <c r="AW57" s="14"/>
    </row>
    <row r="58" spans="1:49" x14ac:dyDescent="0.25">
      <c r="A58" s="67" t="s">
        <v>163</v>
      </c>
      <c r="U58" s="14"/>
      <c r="AW58" s="14"/>
    </row>
    <row r="59" spans="1:49" x14ac:dyDescent="0.25">
      <c r="A59" s="67" t="s">
        <v>164</v>
      </c>
      <c r="U59" s="14"/>
      <c r="AW59" s="14"/>
    </row>
    <row r="60" spans="1:49" x14ac:dyDescent="0.25">
      <c r="A60" s="67" t="s">
        <v>165</v>
      </c>
      <c r="U60" s="14"/>
      <c r="AW60" s="14"/>
    </row>
    <row r="61" spans="1:49" x14ac:dyDescent="0.25">
      <c r="A61" s="67" t="s">
        <v>166</v>
      </c>
      <c r="U61" s="14"/>
      <c r="AW61" s="14"/>
    </row>
    <row r="62" spans="1:49" x14ac:dyDescent="0.25">
      <c r="A62" s="67" t="s">
        <v>167</v>
      </c>
      <c r="U62" s="14"/>
      <c r="AW62" s="14"/>
    </row>
    <row r="63" spans="1:49" x14ac:dyDescent="0.25">
      <c r="A63" s="67" t="s">
        <v>168</v>
      </c>
      <c r="U63" s="14"/>
      <c r="AW63" s="14"/>
    </row>
    <row r="64" spans="1:49" x14ac:dyDescent="0.25">
      <c r="A64" s="67" t="s">
        <v>169</v>
      </c>
      <c r="U64" s="14"/>
      <c r="AW64" s="14"/>
    </row>
    <row r="65" spans="1:49" x14ac:dyDescent="0.25">
      <c r="A65" s="67"/>
      <c r="U65" s="14"/>
      <c r="AW65" s="14"/>
    </row>
    <row r="66" spans="1:49" x14ac:dyDescent="0.25">
      <c r="A66" s="67"/>
      <c r="U66" s="14"/>
      <c r="AW66" s="14"/>
    </row>
    <row r="67" spans="1:49" x14ac:dyDescent="0.25">
      <c r="A67" s="66" t="s">
        <v>170</v>
      </c>
      <c r="U67" s="14"/>
      <c r="AW67" s="14"/>
    </row>
    <row r="68" spans="1:49" x14ac:dyDescent="0.25">
      <c r="A68" s="67" t="s">
        <v>171</v>
      </c>
      <c r="U68" s="14"/>
      <c r="AW68" s="14"/>
    </row>
    <row r="69" spans="1:49" x14ac:dyDescent="0.25">
      <c r="A69" s="67" t="s">
        <v>172</v>
      </c>
      <c r="U69" s="14"/>
      <c r="AW69" s="14"/>
    </row>
    <row r="70" spans="1:49" x14ac:dyDescent="0.25">
      <c r="A70" s="67" t="s">
        <v>173</v>
      </c>
      <c r="AW70" s="14"/>
    </row>
    <row r="71" spans="1:49" x14ac:dyDescent="0.25">
      <c r="A71" s="67" t="s">
        <v>174</v>
      </c>
      <c r="AW71" s="14"/>
    </row>
    <row r="72" spans="1:49" x14ac:dyDescent="0.25">
      <c r="A72" s="67" t="s">
        <v>175</v>
      </c>
      <c r="AW72" s="14"/>
    </row>
    <row r="73" spans="1:49" x14ac:dyDescent="0.25">
      <c r="AW73" s="14"/>
    </row>
    <row r="74" spans="1:49" x14ac:dyDescent="0.25">
      <c r="AW74" s="14"/>
    </row>
  </sheetData>
  <sheetProtection password="E5E8" sheet="1" objects="1" scenarios="1" selectLockedCells="1"/>
  <mergeCells count="60">
    <mergeCell ref="U12:Y13"/>
    <mergeCell ref="U25:Z27"/>
    <mergeCell ref="A35:I35"/>
    <mergeCell ref="K35:S35"/>
    <mergeCell ref="A32:S33"/>
    <mergeCell ref="F24:G24"/>
    <mergeCell ref="B25:C25"/>
    <mergeCell ref="A34:I34"/>
    <mergeCell ref="K34:S34"/>
    <mergeCell ref="D29:E29"/>
    <mergeCell ref="H28:I28"/>
    <mergeCell ref="F30:G30"/>
    <mergeCell ref="F31:G31"/>
    <mergeCell ref="B28:C28"/>
    <mergeCell ref="D27:E27"/>
    <mergeCell ref="D28:E28"/>
    <mergeCell ref="A1:S1"/>
    <mergeCell ref="U3:Y10"/>
    <mergeCell ref="U1:Y2"/>
    <mergeCell ref="A2:B2"/>
    <mergeCell ref="G2:H2"/>
    <mergeCell ref="A3:S3"/>
    <mergeCell ref="A4:E4"/>
    <mergeCell ref="F4:H4"/>
    <mergeCell ref="I4:K4"/>
    <mergeCell ref="L4:N4"/>
    <mergeCell ref="O4:S4"/>
    <mergeCell ref="A7:E7"/>
    <mergeCell ref="O7:S7"/>
    <mergeCell ref="G7:M7"/>
    <mergeCell ref="B30:C30"/>
    <mergeCell ref="B31:C31"/>
    <mergeCell ref="A22:S22"/>
    <mergeCell ref="H29:I29"/>
    <mergeCell ref="H30:I30"/>
    <mergeCell ref="H31:I31"/>
    <mergeCell ref="D25:E25"/>
    <mergeCell ref="D26:E26"/>
    <mergeCell ref="D30:E30"/>
    <mergeCell ref="D31:E31"/>
    <mergeCell ref="D24:E24"/>
    <mergeCell ref="H24:I24"/>
    <mergeCell ref="H25:I25"/>
    <mergeCell ref="H26:I26"/>
    <mergeCell ref="V14:X22"/>
    <mergeCell ref="K24:S31"/>
    <mergeCell ref="F25:G25"/>
    <mergeCell ref="F26:G26"/>
    <mergeCell ref="F27:G27"/>
    <mergeCell ref="F28:G28"/>
    <mergeCell ref="F29:G29"/>
    <mergeCell ref="K21:R21"/>
    <mergeCell ref="H27:I27"/>
    <mergeCell ref="A23:I23"/>
    <mergeCell ref="K23:S23"/>
    <mergeCell ref="B24:C24"/>
    <mergeCell ref="B26:C26"/>
    <mergeCell ref="B27:C27"/>
    <mergeCell ref="U29:Z30"/>
    <mergeCell ref="B29:C29"/>
  </mergeCells>
  <conditionalFormatting sqref="J12:J20 R12:R20">
    <cfRule type="cellIs" dxfId="48" priority="79" stopIfTrue="1" operator="greaterThan">
      <formula>40</formula>
    </cfRule>
  </conditionalFormatting>
  <conditionalFormatting sqref="J12:J20">
    <cfRule type="cellIs" dxfId="47" priority="77" operator="greaterThan">
      <formula>40</formula>
    </cfRule>
  </conditionalFormatting>
  <conditionalFormatting sqref="F12:F19">
    <cfRule type="expression" dxfId="46" priority="73">
      <formula>($F$10&lt;&gt;"HOLIDAY")</formula>
    </cfRule>
    <cfRule type="expression" dxfId="45" priority="74">
      <formula>($F$10="HOLIDAY")</formula>
    </cfRule>
  </conditionalFormatting>
  <conditionalFormatting sqref="C12:C19">
    <cfRule type="expression" dxfId="44" priority="71">
      <formula>($C$10="HOLIDAY")</formula>
    </cfRule>
    <cfRule type="expression" priority="72">
      <formula>($C$10&lt;&gt;"HOLIDAY")</formula>
    </cfRule>
  </conditionalFormatting>
  <conditionalFormatting sqref="K12:K19">
    <cfRule type="expression" dxfId="43" priority="69">
      <formula>($K$10="HOLIDAY")</formula>
    </cfRule>
    <cfRule type="expression" priority="70">
      <formula>($K$10&lt;&gt;"HOLIDAY")</formula>
    </cfRule>
  </conditionalFormatting>
  <conditionalFormatting sqref="K10">
    <cfRule type="expression" dxfId="42" priority="64">
      <formula>($K$10="HOLIDAY")</formula>
    </cfRule>
  </conditionalFormatting>
  <conditionalFormatting sqref="K11">
    <cfRule type="expression" dxfId="41" priority="62">
      <formula>($K$10="HOLIDAY")</formula>
    </cfRule>
  </conditionalFormatting>
  <conditionalFormatting sqref="C10">
    <cfRule type="expression" dxfId="40" priority="60">
      <formula>($C$10="HOLIDAY")</formula>
    </cfRule>
  </conditionalFormatting>
  <conditionalFormatting sqref="C11">
    <cfRule type="expression" dxfId="39" priority="58">
      <formula>($C$10="HOLIDAY")</formula>
    </cfRule>
  </conditionalFormatting>
  <conditionalFormatting sqref="F11">
    <cfRule type="expression" dxfId="38" priority="52">
      <formula>($F$10="HOLIDAY")</formula>
    </cfRule>
  </conditionalFormatting>
  <conditionalFormatting sqref="F10">
    <cfRule type="expression" dxfId="37" priority="51">
      <formula>($F$10="HOLIDAY")</formula>
    </cfRule>
  </conditionalFormatting>
  <conditionalFormatting sqref="E10">
    <cfRule type="expression" dxfId="36" priority="50">
      <formula>($E$10="HOLIDAY")</formula>
    </cfRule>
  </conditionalFormatting>
  <conditionalFormatting sqref="D10">
    <cfRule type="expression" dxfId="35" priority="49">
      <formula>($D$10="HOLIDAY")</formula>
    </cfRule>
  </conditionalFormatting>
  <conditionalFormatting sqref="G10">
    <cfRule type="expression" dxfId="34" priority="48">
      <formula>($G$10="HOLIDAY")</formula>
    </cfRule>
  </conditionalFormatting>
  <conditionalFormatting sqref="H10">
    <cfRule type="expression" dxfId="33" priority="47">
      <formula>($H$10="HOLIDAY")</formula>
    </cfRule>
  </conditionalFormatting>
  <conditionalFormatting sqref="I10">
    <cfRule type="expression" dxfId="32" priority="46">
      <formula>($I$10="HOLIDAY")</formula>
    </cfRule>
  </conditionalFormatting>
  <conditionalFormatting sqref="L10">
    <cfRule type="expression" dxfId="31" priority="45">
      <formula>($L$10="HOLIDAY")</formula>
    </cfRule>
  </conditionalFormatting>
  <conditionalFormatting sqref="M10">
    <cfRule type="expression" dxfId="30" priority="44">
      <formula>($M$10="HOLIDAY")</formula>
    </cfRule>
  </conditionalFormatting>
  <conditionalFormatting sqref="N10">
    <cfRule type="expression" dxfId="29" priority="43">
      <formula>($N$10="HOLIDAY")</formula>
    </cfRule>
  </conditionalFormatting>
  <conditionalFormatting sqref="O10">
    <cfRule type="expression" dxfId="28" priority="42">
      <formula>($O$10="HOLIDAY")</formula>
    </cfRule>
  </conditionalFormatting>
  <conditionalFormatting sqref="P10">
    <cfRule type="expression" dxfId="27" priority="41">
      <formula>($P$10="HOLIDAY")</formula>
    </cfRule>
  </conditionalFormatting>
  <conditionalFormatting sqref="Q10">
    <cfRule type="expression" dxfId="26" priority="40">
      <formula>($Q$10="HOLIDAY")</formula>
    </cfRule>
  </conditionalFormatting>
  <conditionalFormatting sqref="D11:D19">
    <cfRule type="expression" dxfId="25" priority="39">
      <formula>($D$10="HOLIDAY")</formula>
    </cfRule>
  </conditionalFormatting>
  <conditionalFormatting sqref="E11:E19">
    <cfRule type="expression" dxfId="24" priority="38">
      <formula>($E$10="HOLIDAY")</formula>
    </cfRule>
  </conditionalFormatting>
  <conditionalFormatting sqref="G11:G19">
    <cfRule type="expression" dxfId="23" priority="37">
      <formula>($G$10="HOLIDAY")</formula>
    </cfRule>
  </conditionalFormatting>
  <conditionalFormatting sqref="H11:H19">
    <cfRule type="expression" dxfId="22" priority="36">
      <formula>($H$10="HOLIDAY")</formula>
    </cfRule>
  </conditionalFormatting>
  <conditionalFormatting sqref="I11:I19">
    <cfRule type="expression" dxfId="21" priority="35">
      <formula>($I$10="HOLIDAY")</formula>
    </cfRule>
  </conditionalFormatting>
  <conditionalFormatting sqref="L11:L19">
    <cfRule type="expression" dxfId="20" priority="34">
      <formula>($L$10="HOLIDAY")</formula>
    </cfRule>
  </conditionalFormatting>
  <conditionalFormatting sqref="M11:M19">
    <cfRule type="expression" dxfId="19" priority="33">
      <formula>($M$10="HOLIDAY")</formula>
    </cfRule>
  </conditionalFormatting>
  <conditionalFormatting sqref="N11:N19">
    <cfRule type="expression" dxfId="18" priority="32">
      <formula>($N$10="HOLIDAY")</formula>
    </cfRule>
  </conditionalFormatting>
  <conditionalFormatting sqref="O11:O19">
    <cfRule type="expression" dxfId="17" priority="31">
      <formula>($O$10="HOLIDAY")</formula>
    </cfRule>
  </conditionalFormatting>
  <conditionalFormatting sqref="P11:P19">
    <cfRule type="expression" dxfId="16" priority="30">
      <formula>($P$10="HOLIDAY")</formula>
    </cfRule>
  </conditionalFormatting>
  <conditionalFormatting sqref="Q11:Q19">
    <cfRule type="expression" dxfId="15" priority="29">
      <formula>($Q$10="HOLIDAY")</formula>
    </cfRule>
  </conditionalFormatting>
  <conditionalFormatting sqref="F20">
    <cfRule type="expression" dxfId="14" priority="16">
      <formula>($F$10&lt;&gt;"HOLIDAY")</formula>
    </cfRule>
    <cfRule type="expression" dxfId="13" priority="17">
      <formula>($F$10="HOLIDAY")</formula>
    </cfRule>
  </conditionalFormatting>
  <conditionalFormatting sqref="C20">
    <cfRule type="expression" dxfId="12" priority="14">
      <formula>($C$10="HOLIDAY")</formula>
    </cfRule>
    <cfRule type="expression" priority="15">
      <formula>($C$10&lt;&gt;"HOLIDAY")</formula>
    </cfRule>
  </conditionalFormatting>
  <conditionalFormatting sqref="K20">
    <cfRule type="expression" dxfId="11" priority="12">
      <formula>($K$10="HOLIDAY")</formula>
    </cfRule>
    <cfRule type="expression" priority="13">
      <formula>($K$10&lt;&gt;"HOLIDAY")</formula>
    </cfRule>
  </conditionalFormatting>
  <conditionalFormatting sqref="D20">
    <cfRule type="expression" dxfId="10" priority="11">
      <formula>($D$10="HOLIDAY")</formula>
    </cfRule>
  </conditionalFormatting>
  <conditionalFormatting sqref="E20">
    <cfRule type="expression" dxfId="9" priority="10">
      <formula>($E$10="HOLIDAY")</formula>
    </cfRule>
  </conditionalFormatting>
  <conditionalFormatting sqref="G20">
    <cfRule type="expression" dxfId="8" priority="9">
      <formula>($G$10="HOLIDAY")</formula>
    </cfRule>
  </conditionalFormatting>
  <conditionalFormatting sqref="H20">
    <cfRule type="expression" dxfId="7" priority="8">
      <formula>($H$10="HOLIDAY")</formula>
    </cfRule>
  </conditionalFormatting>
  <conditionalFormatting sqref="I20">
    <cfRule type="expression" dxfId="6" priority="7">
      <formula>($I$10="HOLIDAY")</formula>
    </cfRule>
  </conditionalFormatting>
  <conditionalFormatting sqref="L20">
    <cfRule type="expression" dxfId="5" priority="6">
      <formula>($L$10="HOLIDAY")</formula>
    </cfRule>
  </conditionalFormatting>
  <conditionalFormatting sqref="M20">
    <cfRule type="expression" dxfId="4" priority="5">
      <formula>($M$10="HOLIDAY")</formula>
    </cfRule>
  </conditionalFormatting>
  <conditionalFormatting sqref="N20">
    <cfRule type="expression" dxfId="3" priority="4">
      <formula>($N$10="HOLIDAY")</formula>
    </cfRule>
  </conditionalFormatting>
  <conditionalFormatting sqref="O20">
    <cfRule type="expression" dxfId="2" priority="3">
      <formula>($O$10="HOLIDAY")</formula>
    </cfRule>
  </conditionalFormatting>
  <conditionalFormatting sqref="P20">
    <cfRule type="expression" dxfId="1" priority="2">
      <formula>($P$10="HOLIDAY")</formula>
    </cfRule>
  </conditionalFormatting>
  <conditionalFormatting sqref="Q20">
    <cfRule type="expression" dxfId="0" priority="1">
      <formula>($Q$10="HOLIDAY")</formula>
    </cfRule>
  </conditionalFormatting>
  <dataValidations count="1">
    <dataValidation type="custom" allowBlank="1" showInputMessage="1" showErrorMessage="1" errorTitle="Rounding Error" error="Entry must be entered to the nearest &quot;tenth&quot;. _x000a_Please refer to the column on the right." sqref="K12:Q20 C12:I20">
      <formula1>C12=INT(C12*10)/10</formula1>
    </dataValidation>
  </dataValidations>
  <printOptions horizontalCentered="1" verticalCentered="1"/>
  <pageMargins left="0.42" right="0.26" top="0.17" bottom="0.22" header="0.17" footer="0.22"/>
  <pageSetup scale="8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'Attendance Codes'!$A$2:$A$33</xm:f>
          </x14:formula1>
          <xm:sqref>A18:A20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U31"/>
  <sheetViews>
    <sheetView workbookViewId="0">
      <selection activeCell="B41" sqref="B41"/>
    </sheetView>
  </sheetViews>
  <sheetFormatPr defaultRowHeight="15" x14ac:dyDescent="0.25"/>
  <cols>
    <col min="1" max="1" width="10.7109375" bestFit="1" customWidth="1"/>
    <col min="2" max="2" width="22.42578125" bestFit="1" customWidth="1"/>
    <col min="3" max="3" width="22.42578125" style="55" customWidth="1"/>
    <col min="4" max="4" width="2.7109375" customWidth="1"/>
    <col min="5" max="5" width="10.7109375" hidden="1" customWidth="1"/>
    <col min="6" max="7" width="9.7109375" style="22" hidden="1" customWidth="1"/>
    <col min="8" max="19" width="9.140625" style="22" hidden="1" customWidth="1"/>
    <col min="20" max="20" width="9.140625" style="22"/>
    <col min="21" max="21" width="9.7109375" style="22" customWidth="1"/>
    <col min="22" max="22" width="9.7109375" customWidth="1"/>
    <col min="23" max="23" width="9.140625" customWidth="1"/>
  </cols>
  <sheetData>
    <row r="1" spans="1:21" x14ac:dyDescent="0.25">
      <c r="A1" s="1" t="s">
        <v>28</v>
      </c>
      <c r="B1" s="1" t="s">
        <v>29</v>
      </c>
      <c r="C1" s="78" t="s">
        <v>196</v>
      </c>
      <c r="E1" s="1" t="s">
        <v>28</v>
      </c>
      <c r="F1" s="23">
        <v>1</v>
      </c>
      <c r="G1" s="23">
        <v>2</v>
      </c>
      <c r="H1" s="23">
        <v>3</v>
      </c>
      <c r="I1" s="23">
        <v>4</v>
      </c>
      <c r="J1" s="23">
        <v>5</v>
      </c>
      <c r="K1" s="23">
        <v>6</v>
      </c>
      <c r="L1" s="23">
        <v>7</v>
      </c>
      <c r="M1" s="23">
        <v>8</v>
      </c>
      <c r="N1" s="23">
        <v>9</v>
      </c>
      <c r="O1" s="23">
        <v>10</v>
      </c>
      <c r="P1" s="23">
        <v>11</v>
      </c>
      <c r="Q1" s="23">
        <v>12</v>
      </c>
      <c r="R1" s="23">
        <v>13</v>
      </c>
      <c r="S1" s="23">
        <v>14</v>
      </c>
      <c r="T1" s="23"/>
      <c r="U1" s="23"/>
    </row>
    <row r="2" spans="1:21" x14ac:dyDescent="0.25">
      <c r="A2" s="33" t="s">
        <v>86</v>
      </c>
      <c r="B2" s="21" t="s">
        <v>86</v>
      </c>
      <c r="C2" s="79"/>
      <c r="E2" s="34" t="s">
        <v>86</v>
      </c>
      <c r="F2" s="35" t="s">
        <v>86</v>
      </c>
      <c r="G2" s="35" t="s">
        <v>86</v>
      </c>
      <c r="H2" s="35" t="s">
        <v>86</v>
      </c>
      <c r="I2" s="35" t="s">
        <v>86</v>
      </c>
      <c r="J2" s="35" t="s">
        <v>86</v>
      </c>
      <c r="K2" s="35" t="s">
        <v>86</v>
      </c>
      <c r="L2" s="35" t="s">
        <v>86</v>
      </c>
      <c r="M2" s="35" t="s">
        <v>86</v>
      </c>
      <c r="N2" s="35" t="s">
        <v>86</v>
      </c>
      <c r="O2" s="35" t="s">
        <v>86</v>
      </c>
      <c r="P2" s="35" t="s">
        <v>86</v>
      </c>
      <c r="Q2" s="35" t="s">
        <v>86</v>
      </c>
      <c r="R2" s="35" t="s">
        <v>86</v>
      </c>
      <c r="S2" s="35" t="s">
        <v>86</v>
      </c>
    </row>
    <row r="3" spans="1:21" x14ac:dyDescent="0.25">
      <c r="A3" s="51">
        <v>42184</v>
      </c>
      <c r="B3" t="s">
        <v>100</v>
      </c>
      <c r="C3" s="80">
        <f>Q3</f>
        <v>42195</v>
      </c>
      <c r="E3" s="51">
        <v>42184</v>
      </c>
      <c r="F3" s="22">
        <v>42184</v>
      </c>
      <c r="G3" s="40">
        <v>42185</v>
      </c>
      <c r="H3" s="40">
        <v>42186</v>
      </c>
      <c r="I3" s="40">
        <v>42187</v>
      </c>
      <c r="J3" s="46" t="s">
        <v>98</v>
      </c>
      <c r="K3" s="40">
        <v>42189</v>
      </c>
      <c r="L3" s="40">
        <v>42190</v>
      </c>
      <c r="M3" s="40">
        <v>42191</v>
      </c>
      <c r="N3" s="40">
        <v>42192</v>
      </c>
      <c r="O3" s="40">
        <v>42193</v>
      </c>
      <c r="P3" s="40">
        <v>42194</v>
      </c>
      <c r="Q3" s="40">
        <v>42195</v>
      </c>
      <c r="R3" s="40">
        <v>42196</v>
      </c>
      <c r="S3" s="40">
        <v>42197</v>
      </c>
    </row>
    <row r="4" spans="1:21" x14ac:dyDescent="0.25">
      <c r="A4" s="51">
        <v>42198</v>
      </c>
      <c r="B4" t="s">
        <v>101</v>
      </c>
      <c r="C4" s="80">
        <f t="shared" ref="C4:C31" si="0">Q4</f>
        <v>42209</v>
      </c>
      <c r="E4" s="51">
        <v>42198</v>
      </c>
      <c r="F4" s="40">
        <v>42198</v>
      </c>
      <c r="G4" s="40">
        <v>42199</v>
      </c>
      <c r="H4" s="40">
        <v>42200</v>
      </c>
      <c r="I4" s="40">
        <v>42201</v>
      </c>
      <c r="J4" s="40">
        <v>42202</v>
      </c>
      <c r="K4" s="40">
        <v>42203</v>
      </c>
      <c r="L4" s="40">
        <v>42204</v>
      </c>
      <c r="M4" s="40">
        <v>42205</v>
      </c>
      <c r="N4" s="40">
        <v>42206</v>
      </c>
      <c r="O4" s="40">
        <v>42207</v>
      </c>
      <c r="P4" s="40">
        <v>42208</v>
      </c>
      <c r="Q4" s="40">
        <v>42209</v>
      </c>
      <c r="R4" s="40">
        <v>42210</v>
      </c>
      <c r="S4" s="40">
        <v>42211</v>
      </c>
    </row>
    <row r="5" spans="1:21" x14ac:dyDescent="0.25">
      <c r="A5" s="51">
        <v>42212</v>
      </c>
      <c r="B5" t="s">
        <v>102</v>
      </c>
      <c r="C5" s="80">
        <f t="shared" si="0"/>
        <v>42223</v>
      </c>
      <c r="E5" s="51">
        <v>42212</v>
      </c>
      <c r="F5" s="40">
        <v>42212</v>
      </c>
      <c r="G5" s="40">
        <v>42213</v>
      </c>
      <c r="H5" s="40">
        <v>42214</v>
      </c>
      <c r="I5" s="40">
        <v>42215</v>
      </c>
      <c r="J5" s="40">
        <v>42216</v>
      </c>
      <c r="K5" s="40">
        <v>42217</v>
      </c>
      <c r="L5" s="40">
        <v>42218</v>
      </c>
      <c r="M5" s="40">
        <v>42219</v>
      </c>
      <c r="N5" s="40">
        <v>42220</v>
      </c>
      <c r="O5" s="40">
        <v>42221</v>
      </c>
      <c r="P5" s="40">
        <v>42222</v>
      </c>
      <c r="Q5" s="40">
        <v>42223</v>
      </c>
      <c r="R5" s="40">
        <v>42224</v>
      </c>
      <c r="S5" s="40">
        <v>42225</v>
      </c>
    </row>
    <row r="6" spans="1:21" x14ac:dyDescent="0.25">
      <c r="A6" s="51">
        <v>42226</v>
      </c>
      <c r="B6" t="s">
        <v>103</v>
      </c>
      <c r="C6" s="80">
        <f t="shared" si="0"/>
        <v>42237</v>
      </c>
      <c r="E6" s="51">
        <v>42226</v>
      </c>
      <c r="F6" s="40">
        <v>42226</v>
      </c>
      <c r="G6" s="40">
        <v>42227</v>
      </c>
      <c r="H6" s="40">
        <v>42228</v>
      </c>
      <c r="I6" s="40">
        <v>42229</v>
      </c>
      <c r="J6" s="40">
        <v>42230</v>
      </c>
      <c r="K6" s="40">
        <v>42231</v>
      </c>
      <c r="L6" s="40">
        <v>42232</v>
      </c>
      <c r="M6" s="40">
        <v>42233</v>
      </c>
      <c r="N6" s="40">
        <v>42234</v>
      </c>
      <c r="O6" s="40">
        <v>42235</v>
      </c>
      <c r="P6" s="40">
        <v>42236</v>
      </c>
      <c r="Q6" s="40">
        <v>42237</v>
      </c>
      <c r="R6" s="40">
        <v>42238</v>
      </c>
      <c r="S6" s="40">
        <v>42239</v>
      </c>
    </row>
    <row r="7" spans="1:21" x14ac:dyDescent="0.25">
      <c r="A7" s="51">
        <v>42240</v>
      </c>
      <c r="B7" t="s">
        <v>104</v>
      </c>
      <c r="C7" s="80">
        <f t="shared" si="0"/>
        <v>42251</v>
      </c>
      <c r="E7" s="51">
        <v>42240</v>
      </c>
      <c r="F7" s="40">
        <v>42240</v>
      </c>
      <c r="G7" s="40">
        <v>42241</v>
      </c>
      <c r="H7" s="40">
        <v>42242</v>
      </c>
      <c r="I7" s="40">
        <v>42243</v>
      </c>
      <c r="J7" s="40">
        <v>42244</v>
      </c>
      <c r="K7" s="40">
        <v>42245</v>
      </c>
      <c r="L7" s="40">
        <v>42246</v>
      </c>
      <c r="M7" s="40">
        <v>42247</v>
      </c>
      <c r="N7" s="40">
        <v>42248</v>
      </c>
      <c r="O7" s="40">
        <v>42249</v>
      </c>
      <c r="P7" s="40">
        <v>42250</v>
      </c>
      <c r="Q7" s="40">
        <v>42251</v>
      </c>
      <c r="R7" s="40">
        <v>42252</v>
      </c>
      <c r="S7" s="40">
        <v>42253</v>
      </c>
    </row>
    <row r="8" spans="1:21" x14ac:dyDescent="0.25">
      <c r="A8" s="51">
        <v>42254</v>
      </c>
      <c r="B8" t="s">
        <v>105</v>
      </c>
      <c r="C8" s="80">
        <f t="shared" si="0"/>
        <v>42265</v>
      </c>
      <c r="E8" s="51">
        <v>42254</v>
      </c>
      <c r="F8" s="46" t="s">
        <v>98</v>
      </c>
      <c r="G8" s="40">
        <v>42255</v>
      </c>
      <c r="H8" s="40">
        <v>42256</v>
      </c>
      <c r="I8" s="40">
        <v>42257</v>
      </c>
      <c r="J8" s="40">
        <v>42258</v>
      </c>
      <c r="K8" s="40">
        <v>42259</v>
      </c>
      <c r="L8" s="40">
        <v>42260</v>
      </c>
      <c r="M8" s="40">
        <v>42261</v>
      </c>
      <c r="N8" s="40">
        <v>42262</v>
      </c>
      <c r="O8" s="40">
        <v>42263</v>
      </c>
      <c r="P8" s="40">
        <v>42264</v>
      </c>
      <c r="Q8" s="40">
        <v>42265</v>
      </c>
      <c r="R8" s="40">
        <v>42266</v>
      </c>
      <c r="S8" s="40">
        <v>42267</v>
      </c>
    </row>
    <row r="9" spans="1:21" x14ac:dyDescent="0.25">
      <c r="A9" s="51">
        <v>42268</v>
      </c>
      <c r="B9" t="s">
        <v>106</v>
      </c>
      <c r="C9" s="80">
        <f t="shared" si="0"/>
        <v>42279</v>
      </c>
      <c r="E9" s="51">
        <v>42268</v>
      </c>
      <c r="F9" s="40">
        <v>42268</v>
      </c>
      <c r="G9" s="40">
        <v>42269</v>
      </c>
      <c r="H9" s="40">
        <v>42270</v>
      </c>
      <c r="I9" s="40">
        <v>42271</v>
      </c>
      <c r="J9" s="40">
        <v>42272</v>
      </c>
      <c r="K9" s="40">
        <v>42273</v>
      </c>
      <c r="L9" s="40">
        <v>42274</v>
      </c>
      <c r="M9" s="40">
        <v>42275</v>
      </c>
      <c r="N9" s="40">
        <v>42276</v>
      </c>
      <c r="O9" s="40">
        <v>42277</v>
      </c>
      <c r="P9" s="40">
        <v>42278</v>
      </c>
      <c r="Q9" s="40">
        <v>42279</v>
      </c>
      <c r="R9" s="40">
        <v>42280</v>
      </c>
      <c r="S9" s="40">
        <v>42281</v>
      </c>
    </row>
    <row r="10" spans="1:21" x14ac:dyDescent="0.25">
      <c r="A10" s="51">
        <v>42282</v>
      </c>
      <c r="B10" t="s">
        <v>107</v>
      </c>
      <c r="C10" s="80">
        <f t="shared" si="0"/>
        <v>42293</v>
      </c>
      <c r="E10" s="51">
        <v>42282</v>
      </c>
      <c r="F10" s="40">
        <v>42282</v>
      </c>
      <c r="G10" s="40">
        <v>42283</v>
      </c>
      <c r="H10" s="40">
        <v>42284</v>
      </c>
      <c r="I10" s="40">
        <v>42285</v>
      </c>
      <c r="J10" s="40">
        <v>42286</v>
      </c>
      <c r="K10" s="40">
        <v>42287</v>
      </c>
      <c r="L10" s="40">
        <v>42288</v>
      </c>
      <c r="M10" s="40">
        <v>42289</v>
      </c>
      <c r="N10" s="40">
        <v>42290</v>
      </c>
      <c r="O10" s="40">
        <v>42291</v>
      </c>
      <c r="P10" s="40">
        <v>42292</v>
      </c>
      <c r="Q10" s="40">
        <v>42293</v>
      </c>
      <c r="R10" s="40">
        <v>42294</v>
      </c>
      <c r="S10" s="40">
        <v>42295</v>
      </c>
    </row>
    <row r="11" spans="1:21" x14ac:dyDescent="0.25">
      <c r="A11" s="51">
        <v>42296</v>
      </c>
      <c r="B11" t="s">
        <v>108</v>
      </c>
      <c r="C11" s="80">
        <f t="shared" si="0"/>
        <v>42307</v>
      </c>
      <c r="E11" s="51">
        <v>42296</v>
      </c>
      <c r="F11" s="40">
        <v>42296</v>
      </c>
      <c r="G11" s="40">
        <v>42297</v>
      </c>
      <c r="H11" s="40">
        <v>42298</v>
      </c>
      <c r="I11" s="40">
        <v>42299</v>
      </c>
      <c r="J11" s="40">
        <v>42300</v>
      </c>
      <c r="K11" s="40">
        <v>42301</v>
      </c>
      <c r="L11" s="40">
        <v>42302</v>
      </c>
      <c r="M11" s="40">
        <v>42303</v>
      </c>
      <c r="N11" s="40">
        <v>42304</v>
      </c>
      <c r="O11" s="40">
        <v>42305</v>
      </c>
      <c r="P11" s="40">
        <v>42306</v>
      </c>
      <c r="Q11" s="40">
        <v>42307</v>
      </c>
      <c r="R11" s="40">
        <v>42308</v>
      </c>
      <c r="S11" s="40">
        <v>42309</v>
      </c>
    </row>
    <row r="12" spans="1:21" x14ac:dyDescent="0.25">
      <c r="A12" s="51">
        <v>42310</v>
      </c>
      <c r="B12" t="s">
        <v>109</v>
      </c>
      <c r="C12" s="80">
        <f t="shared" si="0"/>
        <v>42321</v>
      </c>
      <c r="E12" s="51">
        <v>42310</v>
      </c>
      <c r="F12" s="40">
        <v>42310</v>
      </c>
      <c r="G12" s="40">
        <v>42311</v>
      </c>
      <c r="H12" s="40">
        <v>42312</v>
      </c>
      <c r="I12" s="40">
        <v>42313</v>
      </c>
      <c r="J12" s="40">
        <v>42314</v>
      </c>
      <c r="K12" s="40">
        <v>42315</v>
      </c>
      <c r="L12" s="40">
        <v>42316</v>
      </c>
      <c r="M12" s="40">
        <v>42317</v>
      </c>
      <c r="N12" s="40">
        <v>42318</v>
      </c>
      <c r="O12" s="40">
        <v>42319</v>
      </c>
      <c r="P12" s="40">
        <v>42320</v>
      </c>
      <c r="Q12" s="40">
        <v>42321</v>
      </c>
      <c r="R12" s="40">
        <v>42322</v>
      </c>
      <c r="S12" s="40">
        <v>42323</v>
      </c>
    </row>
    <row r="13" spans="1:21" x14ac:dyDescent="0.25">
      <c r="A13" s="51">
        <v>42324</v>
      </c>
      <c r="B13" t="s">
        <v>110</v>
      </c>
      <c r="C13" s="77">
        <v>42333</v>
      </c>
      <c r="E13" s="51">
        <v>42324</v>
      </c>
      <c r="F13" s="40">
        <v>42324</v>
      </c>
      <c r="G13" s="40">
        <v>42325</v>
      </c>
      <c r="H13" s="40">
        <v>42326</v>
      </c>
      <c r="I13" s="40">
        <v>42327</v>
      </c>
      <c r="J13" s="40">
        <v>42328</v>
      </c>
      <c r="K13" s="40">
        <v>42329</v>
      </c>
      <c r="L13" s="40">
        <v>42330</v>
      </c>
      <c r="M13" s="40">
        <v>42331</v>
      </c>
      <c r="N13" s="40">
        <v>42332</v>
      </c>
      <c r="O13" s="40">
        <v>42333</v>
      </c>
      <c r="P13" s="46" t="s">
        <v>98</v>
      </c>
      <c r="Q13" s="46" t="s">
        <v>98</v>
      </c>
      <c r="R13" s="40">
        <v>42336</v>
      </c>
      <c r="S13" s="40">
        <v>42337</v>
      </c>
    </row>
    <row r="14" spans="1:21" x14ac:dyDescent="0.25">
      <c r="A14" s="51">
        <v>42338</v>
      </c>
      <c r="B14" t="s">
        <v>111</v>
      </c>
      <c r="C14" s="80">
        <f t="shared" si="0"/>
        <v>42349</v>
      </c>
      <c r="E14" s="51">
        <v>42338</v>
      </c>
      <c r="F14" s="40">
        <v>42338</v>
      </c>
      <c r="G14" s="40">
        <v>42339</v>
      </c>
      <c r="H14" s="40">
        <v>42340</v>
      </c>
      <c r="I14" s="40">
        <v>42341</v>
      </c>
      <c r="J14" s="40">
        <v>42342</v>
      </c>
      <c r="K14" s="40">
        <v>42343</v>
      </c>
      <c r="L14" s="40">
        <v>42344</v>
      </c>
      <c r="M14" s="40">
        <v>42345</v>
      </c>
      <c r="N14" s="40">
        <v>42346</v>
      </c>
      <c r="O14" s="40">
        <v>42347</v>
      </c>
      <c r="P14" s="40">
        <v>42348</v>
      </c>
      <c r="Q14" s="40">
        <v>42349</v>
      </c>
      <c r="R14" s="40">
        <v>42350</v>
      </c>
      <c r="S14" s="40">
        <v>42351</v>
      </c>
    </row>
    <row r="15" spans="1:21" x14ac:dyDescent="0.25">
      <c r="A15" s="51">
        <v>42352</v>
      </c>
      <c r="B15" t="s">
        <v>112</v>
      </c>
      <c r="C15" s="77">
        <v>42361</v>
      </c>
      <c r="E15" s="51">
        <v>42352</v>
      </c>
      <c r="F15" s="40">
        <v>42352</v>
      </c>
      <c r="G15" s="40">
        <v>42353</v>
      </c>
      <c r="H15" s="40">
        <v>42354</v>
      </c>
      <c r="I15" s="40">
        <v>42355</v>
      </c>
      <c r="J15" s="40">
        <v>42356</v>
      </c>
      <c r="K15" s="40">
        <v>42357</v>
      </c>
      <c r="L15" s="40">
        <v>42358</v>
      </c>
      <c r="M15" s="40">
        <v>42359</v>
      </c>
      <c r="N15" s="40">
        <v>42360</v>
      </c>
      <c r="O15" s="40">
        <v>42361</v>
      </c>
      <c r="P15" s="46" t="s">
        <v>98</v>
      </c>
      <c r="Q15" s="46" t="s">
        <v>98</v>
      </c>
      <c r="R15" s="40">
        <v>42364</v>
      </c>
      <c r="S15" s="40">
        <v>42365</v>
      </c>
    </row>
    <row r="16" spans="1:21" x14ac:dyDescent="0.25">
      <c r="A16" s="51">
        <v>42366</v>
      </c>
      <c r="B16" t="s">
        <v>113</v>
      </c>
      <c r="C16" s="80">
        <f t="shared" si="0"/>
        <v>42377</v>
      </c>
      <c r="E16" s="51">
        <v>42366</v>
      </c>
      <c r="F16" s="40">
        <v>42366</v>
      </c>
      <c r="G16" s="40">
        <v>42367</v>
      </c>
      <c r="H16" s="40">
        <v>42368</v>
      </c>
      <c r="I16" s="46" t="s">
        <v>98</v>
      </c>
      <c r="J16" s="46" t="s">
        <v>98</v>
      </c>
      <c r="K16" s="40">
        <v>42371</v>
      </c>
      <c r="L16" s="40">
        <v>42372</v>
      </c>
      <c r="M16" s="40">
        <v>42373</v>
      </c>
      <c r="N16" s="40">
        <v>42374</v>
      </c>
      <c r="O16" s="40">
        <v>42375</v>
      </c>
      <c r="P16" s="40">
        <v>42376</v>
      </c>
      <c r="Q16" s="40">
        <v>42377</v>
      </c>
      <c r="R16" s="40">
        <v>42378</v>
      </c>
      <c r="S16" s="40">
        <v>42379</v>
      </c>
    </row>
    <row r="17" spans="1:19" customFormat="1" x14ac:dyDescent="0.25">
      <c r="A17" s="51">
        <v>42380</v>
      </c>
      <c r="B17" t="s">
        <v>114</v>
      </c>
      <c r="C17" s="80">
        <f t="shared" si="0"/>
        <v>42391</v>
      </c>
      <c r="E17" s="51">
        <v>42380</v>
      </c>
      <c r="F17" s="40">
        <v>42380</v>
      </c>
      <c r="G17" s="40">
        <v>42381</v>
      </c>
      <c r="H17" s="40">
        <v>42382</v>
      </c>
      <c r="I17" s="40">
        <v>42383</v>
      </c>
      <c r="J17" s="40">
        <v>42384</v>
      </c>
      <c r="K17" s="40">
        <v>42385</v>
      </c>
      <c r="L17" s="40">
        <v>42386</v>
      </c>
      <c r="M17" s="46" t="s">
        <v>98</v>
      </c>
      <c r="N17" s="40">
        <v>42388</v>
      </c>
      <c r="O17" s="40">
        <v>42389</v>
      </c>
      <c r="P17" s="40">
        <v>42390</v>
      </c>
      <c r="Q17" s="40">
        <v>42391</v>
      </c>
      <c r="R17" s="40">
        <v>42392</v>
      </c>
      <c r="S17" s="40">
        <v>42393</v>
      </c>
    </row>
    <row r="18" spans="1:19" customFormat="1" x14ac:dyDescent="0.25">
      <c r="A18" s="51">
        <v>42394</v>
      </c>
      <c r="B18" t="s">
        <v>115</v>
      </c>
      <c r="C18" s="80">
        <f t="shared" si="0"/>
        <v>42405</v>
      </c>
      <c r="E18" s="51">
        <v>42394</v>
      </c>
      <c r="F18" s="40">
        <v>42394</v>
      </c>
      <c r="G18" s="40">
        <v>42395</v>
      </c>
      <c r="H18" s="40">
        <v>42396</v>
      </c>
      <c r="I18" s="40">
        <v>42397</v>
      </c>
      <c r="J18" s="40">
        <v>42398</v>
      </c>
      <c r="K18" s="40">
        <v>42399</v>
      </c>
      <c r="L18" s="40">
        <v>42400</v>
      </c>
      <c r="M18" s="40">
        <v>42401</v>
      </c>
      <c r="N18" s="40">
        <v>42402</v>
      </c>
      <c r="O18" s="40">
        <v>42403</v>
      </c>
      <c r="P18" s="40">
        <v>42404</v>
      </c>
      <c r="Q18" s="40">
        <v>42405</v>
      </c>
      <c r="R18" s="40">
        <v>42406</v>
      </c>
      <c r="S18" s="40">
        <v>42407</v>
      </c>
    </row>
    <row r="19" spans="1:19" customFormat="1" x14ac:dyDescent="0.25">
      <c r="A19" s="51">
        <v>42408</v>
      </c>
      <c r="B19" t="s">
        <v>116</v>
      </c>
      <c r="C19" s="80">
        <f t="shared" si="0"/>
        <v>42419</v>
      </c>
      <c r="E19" s="51">
        <v>42408</v>
      </c>
      <c r="F19" s="40">
        <v>42408</v>
      </c>
      <c r="G19" s="40">
        <v>42409</v>
      </c>
      <c r="H19" s="40">
        <v>42410</v>
      </c>
      <c r="I19" s="40">
        <v>42411</v>
      </c>
      <c r="J19" s="40">
        <v>42412</v>
      </c>
      <c r="K19" s="40">
        <v>42413</v>
      </c>
      <c r="L19" s="40">
        <v>42414</v>
      </c>
      <c r="M19" s="40">
        <v>42415</v>
      </c>
      <c r="N19" s="40">
        <v>42416</v>
      </c>
      <c r="O19" s="40">
        <v>42417</v>
      </c>
      <c r="P19" s="40">
        <v>42418</v>
      </c>
      <c r="Q19" s="40">
        <v>42419</v>
      </c>
      <c r="R19" s="40">
        <v>42420</v>
      </c>
      <c r="S19" s="40">
        <v>42421</v>
      </c>
    </row>
    <row r="20" spans="1:19" customFormat="1" x14ac:dyDescent="0.25">
      <c r="A20" s="51">
        <v>42422</v>
      </c>
      <c r="B20" t="s">
        <v>117</v>
      </c>
      <c r="C20" s="80">
        <f t="shared" si="0"/>
        <v>42433</v>
      </c>
      <c r="E20" s="51">
        <v>42422</v>
      </c>
      <c r="F20" s="40">
        <v>42422</v>
      </c>
      <c r="G20" s="40">
        <v>42423</v>
      </c>
      <c r="H20" s="40">
        <v>42424</v>
      </c>
      <c r="I20" s="40">
        <v>42425</v>
      </c>
      <c r="J20" s="40">
        <v>42426</v>
      </c>
      <c r="K20" s="40">
        <v>42427</v>
      </c>
      <c r="L20" s="40">
        <v>42428</v>
      </c>
      <c r="M20" s="40">
        <v>42429</v>
      </c>
      <c r="N20" s="40">
        <v>42430</v>
      </c>
      <c r="O20" s="40">
        <v>42431</v>
      </c>
      <c r="P20" s="40">
        <v>42432</v>
      </c>
      <c r="Q20" s="40">
        <v>42433</v>
      </c>
      <c r="R20" s="40">
        <v>42434</v>
      </c>
      <c r="S20" s="40">
        <v>42435</v>
      </c>
    </row>
    <row r="21" spans="1:19" customFormat="1" x14ac:dyDescent="0.25">
      <c r="A21" s="51">
        <v>42436</v>
      </c>
      <c r="B21" t="s">
        <v>118</v>
      </c>
      <c r="C21" s="80">
        <f t="shared" si="0"/>
        <v>42447</v>
      </c>
      <c r="E21" s="51">
        <v>42436</v>
      </c>
      <c r="F21" s="40">
        <v>42436</v>
      </c>
      <c r="G21" s="40">
        <v>42437</v>
      </c>
      <c r="H21" s="40">
        <v>42438</v>
      </c>
      <c r="I21" s="40">
        <v>42439</v>
      </c>
      <c r="J21" s="40">
        <v>42440</v>
      </c>
      <c r="K21" s="40">
        <v>42441</v>
      </c>
      <c r="L21" s="40">
        <v>42442</v>
      </c>
      <c r="M21" s="40">
        <v>42443</v>
      </c>
      <c r="N21" s="40">
        <v>42444</v>
      </c>
      <c r="O21" s="40">
        <v>42445</v>
      </c>
      <c r="P21" s="40">
        <v>42446</v>
      </c>
      <c r="Q21" s="40">
        <v>42447</v>
      </c>
      <c r="R21" s="40">
        <v>42448</v>
      </c>
      <c r="S21" s="40">
        <v>42449</v>
      </c>
    </row>
    <row r="22" spans="1:19" customFormat="1" x14ac:dyDescent="0.25">
      <c r="A22" s="51">
        <v>42450</v>
      </c>
      <c r="B22" t="s">
        <v>119</v>
      </c>
      <c r="C22" s="80">
        <f t="shared" si="0"/>
        <v>42461</v>
      </c>
      <c r="E22" s="51">
        <v>42450</v>
      </c>
      <c r="F22" s="40">
        <v>42450</v>
      </c>
      <c r="G22" s="40">
        <v>42451</v>
      </c>
      <c r="H22" s="40">
        <v>42452</v>
      </c>
      <c r="I22" s="40">
        <v>42453</v>
      </c>
      <c r="J22" s="40">
        <v>42454</v>
      </c>
      <c r="K22" s="40">
        <v>42455</v>
      </c>
      <c r="L22" s="40">
        <v>42456</v>
      </c>
      <c r="M22" s="40">
        <v>42457</v>
      </c>
      <c r="N22" s="40">
        <v>42458</v>
      </c>
      <c r="O22" s="40">
        <v>42459</v>
      </c>
      <c r="P22" s="40">
        <v>42460</v>
      </c>
      <c r="Q22" s="40">
        <v>42461</v>
      </c>
      <c r="R22" s="40">
        <v>42462</v>
      </c>
      <c r="S22" s="40">
        <v>42463</v>
      </c>
    </row>
    <row r="23" spans="1:19" customFormat="1" x14ac:dyDescent="0.25">
      <c r="A23" s="51">
        <v>42464</v>
      </c>
      <c r="B23" t="s">
        <v>120</v>
      </c>
      <c r="C23" s="80">
        <f t="shared" si="0"/>
        <v>42475</v>
      </c>
      <c r="E23" s="51">
        <v>42464</v>
      </c>
      <c r="F23" s="40">
        <v>42464</v>
      </c>
      <c r="G23" s="40">
        <v>42465</v>
      </c>
      <c r="H23" s="40">
        <v>42466</v>
      </c>
      <c r="I23" s="40">
        <v>42467</v>
      </c>
      <c r="J23" s="40">
        <v>42468</v>
      </c>
      <c r="K23" s="40">
        <v>42469</v>
      </c>
      <c r="L23" s="40">
        <v>42470</v>
      </c>
      <c r="M23" s="40">
        <v>42471</v>
      </c>
      <c r="N23" s="40">
        <v>42472</v>
      </c>
      <c r="O23" s="40">
        <v>42473</v>
      </c>
      <c r="P23" s="40">
        <v>42474</v>
      </c>
      <c r="Q23" s="40">
        <v>42475</v>
      </c>
      <c r="R23" s="40">
        <v>42476</v>
      </c>
      <c r="S23" s="40">
        <v>42477</v>
      </c>
    </row>
    <row r="24" spans="1:19" customFormat="1" x14ac:dyDescent="0.25">
      <c r="A24" s="51">
        <v>42478</v>
      </c>
      <c r="B24" t="s">
        <v>121</v>
      </c>
      <c r="C24" s="80">
        <f t="shared" si="0"/>
        <v>42489</v>
      </c>
      <c r="E24" s="51">
        <v>42478</v>
      </c>
      <c r="F24" s="40">
        <v>42478</v>
      </c>
      <c r="G24" s="40">
        <v>42479</v>
      </c>
      <c r="H24" s="40">
        <v>42480</v>
      </c>
      <c r="I24" s="40">
        <v>42481</v>
      </c>
      <c r="J24" s="40">
        <v>42482</v>
      </c>
      <c r="K24" s="40">
        <v>42483</v>
      </c>
      <c r="L24" s="40">
        <v>42484</v>
      </c>
      <c r="M24" s="40">
        <v>42485</v>
      </c>
      <c r="N24" s="40">
        <v>42486</v>
      </c>
      <c r="O24" s="40">
        <v>42487</v>
      </c>
      <c r="P24" s="40">
        <v>42488</v>
      </c>
      <c r="Q24" s="40">
        <v>42489</v>
      </c>
      <c r="R24" s="40">
        <v>42490</v>
      </c>
      <c r="S24" s="40">
        <v>42491</v>
      </c>
    </row>
    <row r="25" spans="1:19" customFormat="1" x14ac:dyDescent="0.25">
      <c r="A25" s="51">
        <v>42492</v>
      </c>
      <c r="B25" t="s">
        <v>122</v>
      </c>
      <c r="C25" s="80">
        <f t="shared" si="0"/>
        <v>42503</v>
      </c>
      <c r="E25" s="51">
        <v>42492</v>
      </c>
      <c r="F25" s="40">
        <v>42492</v>
      </c>
      <c r="G25" s="40">
        <v>42493</v>
      </c>
      <c r="H25" s="40">
        <v>42494</v>
      </c>
      <c r="I25" s="40">
        <v>42495</v>
      </c>
      <c r="J25" s="40">
        <v>42496</v>
      </c>
      <c r="K25" s="40">
        <v>42497</v>
      </c>
      <c r="L25" s="40">
        <v>42498</v>
      </c>
      <c r="M25" s="40">
        <v>42499</v>
      </c>
      <c r="N25" s="40">
        <v>42500</v>
      </c>
      <c r="O25" s="40">
        <v>42501</v>
      </c>
      <c r="P25" s="40">
        <v>42502</v>
      </c>
      <c r="Q25" s="40">
        <v>42503</v>
      </c>
      <c r="R25" s="40">
        <v>42504</v>
      </c>
      <c r="S25" s="40">
        <v>42505</v>
      </c>
    </row>
    <row r="26" spans="1:19" customFormat="1" x14ac:dyDescent="0.25">
      <c r="A26" s="51">
        <v>42506</v>
      </c>
      <c r="B26" t="s">
        <v>123</v>
      </c>
      <c r="C26" s="80">
        <f t="shared" si="0"/>
        <v>42517</v>
      </c>
      <c r="E26" s="51">
        <v>42506</v>
      </c>
      <c r="F26" s="40">
        <v>42506</v>
      </c>
      <c r="G26" s="40">
        <v>42507</v>
      </c>
      <c r="H26" s="40">
        <v>42508</v>
      </c>
      <c r="I26" s="40">
        <v>42509</v>
      </c>
      <c r="J26" s="40">
        <v>42510</v>
      </c>
      <c r="K26" s="40">
        <v>42511</v>
      </c>
      <c r="L26" s="40">
        <v>42512</v>
      </c>
      <c r="M26" s="40">
        <v>42513</v>
      </c>
      <c r="N26" s="40">
        <v>42514</v>
      </c>
      <c r="O26" s="40">
        <v>42515</v>
      </c>
      <c r="P26" s="40">
        <v>42516</v>
      </c>
      <c r="Q26" s="40">
        <v>42517</v>
      </c>
      <c r="R26" s="40">
        <v>42518</v>
      </c>
      <c r="S26" s="40">
        <v>42519</v>
      </c>
    </row>
    <row r="27" spans="1:19" customFormat="1" x14ac:dyDescent="0.25">
      <c r="A27" s="51">
        <v>42520</v>
      </c>
      <c r="B27" t="s">
        <v>124</v>
      </c>
      <c r="C27" s="80">
        <f t="shared" si="0"/>
        <v>42531</v>
      </c>
      <c r="E27" s="51">
        <v>42520</v>
      </c>
      <c r="F27" s="46" t="s">
        <v>98</v>
      </c>
      <c r="G27" s="40">
        <v>42521</v>
      </c>
      <c r="H27" s="40">
        <v>42522</v>
      </c>
      <c r="I27" s="40">
        <v>42523</v>
      </c>
      <c r="J27" s="40">
        <v>42524</v>
      </c>
      <c r="K27" s="40">
        <v>42525</v>
      </c>
      <c r="L27" s="40">
        <v>42526</v>
      </c>
      <c r="M27" s="40">
        <v>42527</v>
      </c>
      <c r="N27" s="40">
        <v>42528</v>
      </c>
      <c r="O27" s="40">
        <v>42529</v>
      </c>
      <c r="P27" s="40">
        <v>42530</v>
      </c>
      <c r="Q27" s="40">
        <v>42531</v>
      </c>
      <c r="R27" s="40">
        <v>42532</v>
      </c>
      <c r="S27" s="40">
        <v>42533</v>
      </c>
    </row>
    <row r="28" spans="1:19" customFormat="1" x14ac:dyDescent="0.25">
      <c r="A28" s="51">
        <v>42534</v>
      </c>
      <c r="B28" t="s">
        <v>125</v>
      </c>
      <c r="C28" s="80">
        <f t="shared" si="0"/>
        <v>42545</v>
      </c>
      <c r="E28" s="51">
        <v>42534</v>
      </c>
      <c r="F28" s="40">
        <v>42534</v>
      </c>
      <c r="G28" s="40">
        <v>42535</v>
      </c>
      <c r="H28" s="40">
        <v>42536</v>
      </c>
      <c r="I28" s="40">
        <v>42537</v>
      </c>
      <c r="J28" s="40">
        <v>42538</v>
      </c>
      <c r="K28" s="40">
        <v>42539</v>
      </c>
      <c r="L28" s="40">
        <v>42540</v>
      </c>
      <c r="M28" s="40">
        <v>42541</v>
      </c>
      <c r="N28" s="40">
        <v>42542</v>
      </c>
      <c r="O28" s="40">
        <v>42543</v>
      </c>
      <c r="P28" s="40">
        <v>42544</v>
      </c>
      <c r="Q28" s="40">
        <v>42545</v>
      </c>
      <c r="R28" s="40">
        <v>42546</v>
      </c>
      <c r="S28" s="40">
        <v>42547</v>
      </c>
    </row>
    <row r="29" spans="1:19" customFormat="1" x14ac:dyDescent="0.25">
      <c r="A29" s="51">
        <v>42548</v>
      </c>
      <c r="B29" t="s">
        <v>126</v>
      </c>
      <c r="C29" s="80">
        <f t="shared" si="0"/>
        <v>42559</v>
      </c>
      <c r="E29" s="51">
        <v>42548</v>
      </c>
      <c r="F29" s="40">
        <v>42548</v>
      </c>
      <c r="G29" s="40">
        <v>42549</v>
      </c>
      <c r="H29" s="40">
        <v>42550</v>
      </c>
      <c r="I29" s="40">
        <v>42551</v>
      </c>
      <c r="J29" s="40">
        <v>42552</v>
      </c>
      <c r="K29" s="40">
        <v>42553</v>
      </c>
      <c r="L29" s="40">
        <v>42554</v>
      </c>
      <c r="M29" s="46" t="s">
        <v>98</v>
      </c>
      <c r="N29" s="40">
        <v>42556</v>
      </c>
      <c r="O29" s="40">
        <v>42557</v>
      </c>
      <c r="P29" s="40">
        <v>42558</v>
      </c>
      <c r="Q29" s="40">
        <v>42559</v>
      </c>
      <c r="R29" s="40">
        <v>42560</v>
      </c>
      <c r="S29" s="40">
        <v>42561</v>
      </c>
    </row>
    <row r="30" spans="1:19" customFormat="1" x14ac:dyDescent="0.25">
      <c r="A30" s="51">
        <v>42562</v>
      </c>
      <c r="B30" t="str">
        <f>CONCATENATE((TEXT(E30,"mm/dd/yyyy"))," - ",(TEXT(S30,"mm/dd/yyyy")))</f>
        <v>07/11/2016 - 07/24/2016</v>
      </c>
      <c r="C30" s="80">
        <f t="shared" si="0"/>
        <v>42573</v>
      </c>
      <c r="E30" s="51">
        <v>42562</v>
      </c>
      <c r="F30" s="40">
        <v>42562</v>
      </c>
      <c r="G30" s="40">
        <v>42563</v>
      </c>
      <c r="H30" s="40">
        <v>42564</v>
      </c>
      <c r="I30" s="40">
        <v>42565</v>
      </c>
      <c r="J30" s="40">
        <v>42566</v>
      </c>
      <c r="K30" s="40">
        <v>42567</v>
      </c>
      <c r="L30" s="40">
        <v>42568</v>
      </c>
      <c r="M30" s="52">
        <v>42203</v>
      </c>
      <c r="N30" s="40">
        <v>42570</v>
      </c>
      <c r="O30" s="40">
        <v>42571</v>
      </c>
      <c r="P30" s="40">
        <v>42572</v>
      </c>
      <c r="Q30" s="40">
        <v>42573</v>
      </c>
      <c r="R30" s="40">
        <v>42574</v>
      </c>
      <c r="S30" s="40">
        <v>42575</v>
      </c>
    </row>
    <row r="31" spans="1:19" customFormat="1" x14ac:dyDescent="0.25">
      <c r="A31" s="51">
        <v>42576</v>
      </c>
      <c r="B31" t="str">
        <f t="shared" ref="B31" si="1">CONCATENATE((TEXT(E31,"mm/dd/yyyy"))," - ",(TEXT(S31,"mm/dd/yyyy")))</f>
        <v>07/25/2016 - 08/07/2016</v>
      </c>
      <c r="C31" s="80">
        <f t="shared" si="0"/>
        <v>42587</v>
      </c>
      <c r="E31" s="51">
        <v>42576</v>
      </c>
      <c r="F31" s="40">
        <v>42576</v>
      </c>
      <c r="G31" s="40">
        <v>42577</v>
      </c>
      <c r="H31" s="40">
        <v>42578</v>
      </c>
      <c r="I31" s="40">
        <v>42579</v>
      </c>
      <c r="J31" s="40">
        <v>42580</v>
      </c>
      <c r="K31" s="40">
        <v>42581</v>
      </c>
      <c r="L31" s="40">
        <v>42582</v>
      </c>
      <c r="M31" s="40">
        <v>42217</v>
      </c>
      <c r="N31" s="40">
        <v>42584</v>
      </c>
      <c r="O31" s="40">
        <v>42585</v>
      </c>
      <c r="P31" s="40">
        <v>42586</v>
      </c>
      <c r="Q31" s="40">
        <v>42587</v>
      </c>
      <c r="R31" s="40">
        <v>42588</v>
      </c>
      <c r="S31" s="40">
        <v>42589</v>
      </c>
    </row>
  </sheetData>
  <sheetProtection password="E5E8" sheet="1" objects="1" scenarios="1" selectLockedCells="1" selectUnlockedCells="1"/>
  <sortState ref="D3:F33">
    <sortCondition ref="D3:D3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6"/>
  <sheetViews>
    <sheetView showGridLines="0" workbookViewId="0">
      <selection activeCell="E15" sqref="E15"/>
    </sheetView>
  </sheetViews>
  <sheetFormatPr defaultRowHeight="15" x14ac:dyDescent="0.25"/>
  <cols>
    <col min="1" max="1" width="3.7109375" style="75" customWidth="1"/>
    <col min="2" max="2" width="124.140625" style="74" bestFit="1" customWidth="1"/>
    <col min="3" max="4" width="3" style="65" customWidth="1"/>
    <col min="5" max="16384" width="9.140625" style="65"/>
  </cols>
  <sheetData>
    <row r="1" spans="1:17" ht="21" x14ac:dyDescent="0.35">
      <c r="B1" s="73" t="s">
        <v>207</v>
      </c>
      <c r="E1" s="143" t="s">
        <v>205</v>
      </c>
      <c r="F1" s="143"/>
      <c r="G1" s="143"/>
      <c r="H1" s="143"/>
      <c r="I1" s="143"/>
      <c r="J1" s="143"/>
      <c r="K1" s="143"/>
      <c r="L1" s="143"/>
      <c r="M1" s="143"/>
      <c r="N1" s="143"/>
      <c r="O1" s="143"/>
      <c r="P1" s="143"/>
      <c r="Q1" s="143"/>
    </row>
    <row r="2" spans="1:17" ht="30" x14ac:dyDescent="0.25">
      <c r="A2" s="76">
        <v>1</v>
      </c>
      <c r="B2" s="74" t="s">
        <v>191</v>
      </c>
    </row>
    <row r="3" spans="1:17" x14ac:dyDescent="0.25">
      <c r="A3" s="76">
        <v>2</v>
      </c>
      <c r="B3" s="74" t="s">
        <v>195</v>
      </c>
    </row>
    <row r="4" spans="1:17" x14ac:dyDescent="0.25">
      <c r="A4" s="76">
        <v>3</v>
      </c>
      <c r="B4" s="74" t="s">
        <v>189</v>
      </c>
    </row>
    <row r="5" spans="1:17" x14ac:dyDescent="0.25">
      <c r="A5" s="76">
        <v>4</v>
      </c>
      <c r="B5" s="74" t="s">
        <v>188</v>
      </c>
    </row>
    <row r="6" spans="1:17" ht="30" x14ac:dyDescent="0.25">
      <c r="A6" s="76">
        <v>5</v>
      </c>
      <c r="B6" s="74" t="s">
        <v>203</v>
      </c>
    </row>
    <row r="7" spans="1:17" ht="30" x14ac:dyDescent="0.25">
      <c r="A7" s="76">
        <v>6</v>
      </c>
      <c r="B7" s="74" t="s">
        <v>204</v>
      </c>
    </row>
    <row r="8" spans="1:17" x14ac:dyDescent="0.25">
      <c r="A8" s="76"/>
    </row>
    <row r="9" spans="1:17" x14ac:dyDescent="0.25">
      <c r="A9" s="76"/>
    </row>
    <row r="10" spans="1:17" ht="21" x14ac:dyDescent="0.35">
      <c r="A10" s="76"/>
      <c r="B10" s="73" t="s">
        <v>190</v>
      </c>
    </row>
    <row r="11" spans="1:17" x14ac:dyDescent="0.25">
      <c r="A11" s="76">
        <v>1</v>
      </c>
      <c r="B11" s="74" t="s">
        <v>192</v>
      </c>
    </row>
    <row r="12" spans="1:17" x14ac:dyDescent="0.25">
      <c r="A12" s="76">
        <v>2</v>
      </c>
      <c r="B12" s="74" t="s">
        <v>193</v>
      </c>
    </row>
    <row r="13" spans="1:17" x14ac:dyDescent="0.25">
      <c r="A13" s="76">
        <v>3</v>
      </c>
      <c r="B13" s="74" t="s">
        <v>194</v>
      </c>
    </row>
    <row r="14" spans="1:17" ht="45" x14ac:dyDescent="0.25">
      <c r="A14" s="76">
        <v>4</v>
      </c>
      <c r="B14" s="74" t="s">
        <v>213</v>
      </c>
    </row>
    <row r="15" spans="1:17" x14ac:dyDescent="0.25">
      <c r="A15" s="76"/>
    </row>
    <row r="16" spans="1:17" x14ac:dyDescent="0.25">
      <c r="A16" s="76"/>
    </row>
    <row r="17" spans="1:2" ht="21" x14ac:dyDescent="0.35">
      <c r="A17" s="76"/>
      <c r="B17" s="73" t="s">
        <v>197</v>
      </c>
    </row>
    <row r="18" spans="1:2" ht="30" x14ac:dyDescent="0.25">
      <c r="A18" s="76">
        <v>1</v>
      </c>
      <c r="B18" s="74" t="s">
        <v>198</v>
      </c>
    </row>
    <row r="19" spans="1:2" x14ac:dyDescent="0.25">
      <c r="A19" s="76">
        <v>2</v>
      </c>
      <c r="B19" s="74" t="s">
        <v>200</v>
      </c>
    </row>
    <row r="20" spans="1:2" ht="30" x14ac:dyDescent="0.25">
      <c r="A20" s="76">
        <v>3</v>
      </c>
      <c r="B20" s="74" t="s">
        <v>199</v>
      </c>
    </row>
    <row r="21" spans="1:2" ht="30" x14ac:dyDescent="0.25">
      <c r="A21" s="76">
        <v>4</v>
      </c>
      <c r="B21" s="74" t="s">
        <v>201</v>
      </c>
    </row>
    <row r="22" spans="1:2" x14ac:dyDescent="0.25">
      <c r="A22" s="76">
        <v>5</v>
      </c>
      <c r="B22" s="74" t="s">
        <v>184</v>
      </c>
    </row>
    <row r="23" spans="1:2" x14ac:dyDescent="0.25">
      <c r="A23" s="76">
        <v>6</v>
      </c>
      <c r="B23" s="74" t="s">
        <v>187</v>
      </c>
    </row>
    <row r="24" spans="1:2" x14ac:dyDescent="0.25">
      <c r="A24" s="76">
        <v>7</v>
      </c>
      <c r="B24" s="74" t="s">
        <v>186</v>
      </c>
    </row>
    <row r="25" spans="1:2" x14ac:dyDescent="0.25">
      <c r="A25" s="76">
        <v>8</v>
      </c>
      <c r="B25" s="74" t="s">
        <v>210</v>
      </c>
    </row>
    <row r="26" spans="1:2" x14ac:dyDescent="0.25">
      <c r="A26" s="76"/>
    </row>
    <row r="29" spans="1:2" x14ac:dyDescent="0.25">
      <c r="B29" s="65"/>
    </row>
    <row r="30" spans="1:2" x14ac:dyDescent="0.25">
      <c r="B30" s="65"/>
    </row>
    <row r="31" spans="1:2" x14ac:dyDescent="0.25">
      <c r="B31" s="65"/>
    </row>
    <row r="32" spans="1:2" x14ac:dyDescent="0.25">
      <c r="B32" s="65"/>
    </row>
    <row r="34" spans="2:2" x14ac:dyDescent="0.25">
      <c r="B34" s="65"/>
    </row>
    <row r="35" spans="2:2" x14ac:dyDescent="0.25">
      <c r="B35" s="65"/>
    </row>
    <row r="36" spans="2:2" x14ac:dyDescent="0.25">
      <c r="B36" s="65"/>
    </row>
  </sheetData>
  <sheetProtection password="E5E8" sheet="1" objects="1" scenarios="1" selectLockedCells="1" selectUnlockedCells="1"/>
  <mergeCells count="1">
    <mergeCell ref="E1:Q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E15" sqref="E15"/>
    </sheetView>
  </sheetViews>
  <sheetFormatPr defaultRowHeight="15" x14ac:dyDescent="0.25"/>
  <cols>
    <col min="1" max="1" width="3.7109375" style="75" customWidth="1"/>
    <col min="2" max="2" width="116.42578125" bestFit="1" customWidth="1"/>
  </cols>
  <sheetData>
    <row r="1" spans="1:2" ht="21" x14ac:dyDescent="0.35">
      <c r="B1" s="72" t="s">
        <v>178</v>
      </c>
    </row>
    <row r="2" spans="1:2" ht="44.25" customHeight="1" x14ac:dyDescent="0.25">
      <c r="A2" s="76">
        <v>1</v>
      </c>
      <c r="B2" s="74" t="s">
        <v>209</v>
      </c>
    </row>
    <row r="3" spans="1:2" x14ac:dyDescent="0.25">
      <c r="A3" s="76">
        <v>2</v>
      </c>
      <c r="B3" t="s">
        <v>185</v>
      </c>
    </row>
    <row r="4" spans="1:2" x14ac:dyDescent="0.25">
      <c r="A4" s="76">
        <v>3</v>
      </c>
      <c r="B4" t="s">
        <v>179</v>
      </c>
    </row>
    <row r="5" spans="1:2" x14ac:dyDescent="0.25">
      <c r="A5" s="76">
        <v>4</v>
      </c>
      <c r="B5" t="s">
        <v>180</v>
      </c>
    </row>
    <row r="6" spans="1:2" x14ac:dyDescent="0.25">
      <c r="A6" s="76">
        <v>5</v>
      </c>
      <c r="B6" t="s">
        <v>182</v>
      </c>
    </row>
    <row r="7" spans="1:2" x14ac:dyDescent="0.25">
      <c r="A7" s="76">
        <v>6</v>
      </c>
      <c r="B7" t="s">
        <v>181</v>
      </c>
    </row>
    <row r="8" spans="1:2" x14ac:dyDescent="0.25">
      <c r="A8" s="76">
        <v>7</v>
      </c>
      <c r="B8" t="s">
        <v>183</v>
      </c>
    </row>
    <row r="9" spans="1:2" x14ac:dyDescent="0.25">
      <c r="A9" s="76">
        <v>8</v>
      </c>
      <c r="B9" s="55" t="s">
        <v>208</v>
      </c>
    </row>
    <row r="10" spans="1:2" x14ac:dyDescent="0.25">
      <c r="A10" s="76">
        <v>9</v>
      </c>
      <c r="B10" s="55" t="s">
        <v>212</v>
      </c>
    </row>
    <row r="11" spans="1:2" x14ac:dyDescent="0.25">
      <c r="A11" s="76"/>
      <c r="B11" s="55"/>
    </row>
    <row r="12" spans="1:2" x14ac:dyDescent="0.25">
      <c r="A12" s="76"/>
      <c r="B12" s="55"/>
    </row>
    <row r="13" spans="1:2" x14ac:dyDescent="0.25">
      <c r="A13" s="76"/>
      <c r="B13" s="55"/>
    </row>
    <row r="14" spans="1:2" x14ac:dyDescent="0.25">
      <c r="A14" s="76"/>
      <c r="B14" s="55"/>
    </row>
    <row r="15" spans="1:2" x14ac:dyDescent="0.25">
      <c r="A15" s="76"/>
      <c r="B15" s="55"/>
    </row>
    <row r="16" spans="1:2" x14ac:dyDescent="0.25">
      <c r="A16" s="76"/>
      <c r="B16" s="55"/>
    </row>
    <row r="17" spans="1:2" x14ac:dyDescent="0.25">
      <c r="A17" s="76"/>
      <c r="B17" s="55"/>
    </row>
    <row r="18" spans="1:2" x14ac:dyDescent="0.25">
      <c r="A18" s="76"/>
      <c r="B18" s="55"/>
    </row>
    <row r="19" spans="1:2" x14ac:dyDescent="0.25">
      <c r="A19" s="76"/>
      <c r="B19" s="55"/>
    </row>
    <row r="20" spans="1:2" x14ac:dyDescent="0.25">
      <c r="A20" s="76"/>
      <c r="B20" s="55"/>
    </row>
    <row r="21" spans="1:2" x14ac:dyDescent="0.25">
      <c r="A21" s="76"/>
      <c r="B21" s="55"/>
    </row>
    <row r="22" spans="1:2" x14ac:dyDescent="0.25">
      <c r="B22" s="55"/>
    </row>
    <row r="23" spans="1:2" x14ac:dyDescent="0.25">
      <c r="B23" s="55"/>
    </row>
    <row r="24" spans="1:2" x14ac:dyDescent="0.25">
      <c r="B24" s="55"/>
    </row>
    <row r="25" spans="1:2" x14ac:dyDescent="0.25">
      <c r="B25" s="55"/>
    </row>
    <row r="26" spans="1:2" x14ac:dyDescent="0.25">
      <c r="B26" s="55"/>
    </row>
    <row r="27" spans="1:2" x14ac:dyDescent="0.25">
      <c r="B27" s="55"/>
    </row>
  </sheetData>
  <sheetProtection password="E5E8"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E15" sqref="E15"/>
    </sheetView>
  </sheetViews>
  <sheetFormatPr defaultRowHeight="15" x14ac:dyDescent="0.25"/>
  <cols>
    <col min="1" max="1" width="42.5703125" bestFit="1" customWidth="1"/>
  </cols>
  <sheetData>
    <row r="1" spans="1:2" x14ac:dyDescent="0.25">
      <c r="A1" s="66" t="s">
        <v>23</v>
      </c>
      <c r="B1" s="65"/>
    </row>
    <row r="2" spans="1:2" x14ac:dyDescent="0.25">
      <c r="A2" s="21" t="s">
        <v>86</v>
      </c>
      <c r="B2" s="21" t="s">
        <v>86</v>
      </c>
    </row>
    <row r="3" spans="1:2" x14ac:dyDescent="0.25">
      <c r="A3" s="19" t="s">
        <v>130</v>
      </c>
      <c r="B3" s="67" t="s">
        <v>129</v>
      </c>
    </row>
    <row r="4" spans="1:2" x14ac:dyDescent="0.25">
      <c r="A4" s="19" t="s">
        <v>131</v>
      </c>
      <c r="B4" s="67" t="s">
        <v>132</v>
      </c>
    </row>
    <row r="5" spans="1:2" x14ac:dyDescent="0.25">
      <c r="A5" s="19" t="s">
        <v>133</v>
      </c>
      <c r="B5" s="67" t="s">
        <v>134</v>
      </c>
    </row>
    <row r="6" spans="1:2" x14ac:dyDescent="0.25">
      <c r="A6" s="19" t="s">
        <v>135</v>
      </c>
      <c r="B6" s="67" t="s">
        <v>136</v>
      </c>
    </row>
    <row r="7" spans="1:2" x14ac:dyDescent="0.25">
      <c r="A7" s="19" t="s">
        <v>138</v>
      </c>
      <c r="B7" s="67" t="s">
        <v>137</v>
      </c>
    </row>
    <row r="8" spans="1:2" x14ac:dyDescent="0.25">
      <c r="A8" s="19" t="s">
        <v>73</v>
      </c>
      <c r="B8" s="67" t="s">
        <v>72</v>
      </c>
    </row>
    <row r="9" spans="1:2" x14ac:dyDescent="0.25">
      <c r="A9" s="19" t="s">
        <v>65</v>
      </c>
      <c r="B9" s="67" t="s">
        <v>64</v>
      </c>
    </row>
    <row r="10" spans="1:2" x14ac:dyDescent="0.25">
      <c r="A10" s="19" t="s">
        <v>67</v>
      </c>
      <c r="B10" s="67" t="s">
        <v>66</v>
      </c>
    </row>
    <row r="11" spans="1:2" x14ac:dyDescent="0.25">
      <c r="A11" s="19" t="s">
        <v>35</v>
      </c>
      <c r="B11" s="18" t="s">
        <v>34</v>
      </c>
    </row>
    <row r="12" spans="1:2" x14ac:dyDescent="0.25">
      <c r="A12" s="19" t="s">
        <v>71</v>
      </c>
      <c r="B12" s="67" t="s">
        <v>70</v>
      </c>
    </row>
    <row r="13" spans="1:2" x14ac:dyDescent="0.25">
      <c r="A13" s="19" t="s">
        <v>38</v>
      </c>
      <c r="B13" s="67" t="s">
        <v>37</v>
      </c>
    </row>
    <row r="14" spans="1:2" x14ac:dyDescent="0.25">
      <c r="A14" s="19" t="s">
        <v>40</v>
      </c>
      <c r="B14" s="67" t="s">
        <v>39</v>
      </c>
    </row>
    <row r="15" spans="1:2" x14ac:dyDescent="0.25">
      <c r="A15" s="19" t="s">
        <v>47</v>
      </c>
      <c r="B15" s="67" t="s">
        <v>46</v>
      </c>
    </row>
    <row r="16" spans="1:2" x14ac:dyDescent="0.25">
      <c r="A16" s="19" t="s">
        <v>75</v>
      </c>
      <c r="B16" s="67" t="s">
        <v>74</v>
      </c>
    </row>
    <row r="17" spans="1:2" x14ac:dyDescent="0.25">
      <c r="A17" s="19" t="s">
        <v>51</v>
      </c>
      <c r="B17" s="67" t="s">
        <v>50</v>
      </c>
    </row>
    <row r="18" spans="1:2" x14ac:dyDescent="0.25">
      <c r="A18" s="19" t="s">
        <v>53</v>
      </c>
      <c r="B18" s="67" t="s">
        <v>52</v>
      </c>
    </row>
    <row r="19" spans="1:2" x14ac:dyDescent="0.25">
      <c r="A19" s="19" t="s">
        <v>49</v>
      </c>
      <c r="B19" s="67" t="s">
        <v>48</v>
      </c>
    </row>
    <row r="20" spans="1:2" x14ac:dyDescent="0.25">
      <c r="A20" s="19" t="s">
        <v>55</v>
      </c>
      <c r="B20" s="67" t="s">
        <v>54</v>
      </c>
    </row>
    <row r="21" spans="1:2" x14ac:dyDescent="0.25">
      <c r="A21" s="19" t="s">
        <v>83</v>
      </c>
      <c r="B21" s="67" t="s">
        <v>56</v>
      </c>
    </row>
    <row r="22" spans="1:2" x14ac:dyDescent="0.25">
      <c r="A22" s="19" t="s">
        <v>84</v>
      </c>
      <c r="B22" s="67" t="s">
        <v>57</v>
      </c>
    </row>
    <row r="23" spans="1:2" x14ac:dyDescent="0.25">
      <c r="A23" s="19" t="s">
        <v>59</v>
      </c>
      <c r="B23" s="67" t="s">
        <v>58</v>
      </c>
    </row>
    <row r="24" spans="1:2" x14ac:dyDescent="0.25">
      <c r="A24" s="19" t="s">
        <v>61</v>
      </c>
      <c r="B24" s="67" t="s">
        <v>60</v>
      </c>
    </row>
    <row r="25" spans="1:2" x14ac:dyDescent="0.25">
      <c r="A25" s="19" t="s">
        <v>79</v>
      </c>
      <c r="B25" s="67" t="s">
        <v>78</v>
      </c>
    </row>
    <row r="26" spans="1:2" x14ac:dyDescent="0.25">
      <c r="A26" s="19" t="s">
        <v>77</v>
      </c>
      <c r="B26" s="67" t="s">
        <v>76</v>
      </c>
    </row>
    <row r="27" spans="1:2" x14ac:dyDescent="0.25">
      <c r="A27" s="19" t="s">
        <v>63</v>
      </c>
      <c r="B27" s="67" t="s">
        <v>62</v>
      </c>
    </row>
    <row r="28" spans="1:2" x14ac:dyDescent="0.25">
      <c r="A28" s="19" t="s">
        <v>42</v>
      </c>
      <c r="B28" s="67" t="s">
        <v>41</v>
      </c>
    </row>
    <row r="29" spans="1:2" x14ac:dyDescent="0.25">
      <c r="A29" s="19" t="s">
        <v>44</v>
      </c>
      <c r="B29" s="67" t="s">
        <v>43</v>
      </c>
    </row>
    <row r="30" spans="1:2" x14ac:dyDescent="0.25">
      <c r="A30" s="19" t="s">
        <v>69</v>
      </c>
      <c r="B30" s="67" t="s">
        <v>68</v>
      </c>
    </row>
    <row r="31" spans="1:2" x14ac:dyDescent="0.25">
      <c r="A31" s="19" t="s">
        <v>82</v>
      </c>
      <c r="B31" s="67" t="s">
        <v>45</v>
      </c>
    </row>
    <row r="32" spans="1:2" x14ac:dyDescent="0.25">
      <c r="A32" s="19" t="s">
        <v>81</v>
      </c>
      <c r="B32" s="67" t="s">
        <v>36</v>
      </c>
    </row>
    <row r="33" spans="1:2" x14ac:dyDescent="0.25">
      <c r="A33" s="19" t="s">
        <v>85</v>
      </c>
      <c r="B33" s="67" t="s">
        <v>80</v>
      </c>
    </row>
  </sheetData>
  <sheetProtection password="E5E8"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Timecard</vt:lpstr>
      <vt:lpstr>Pay Periods</vt:lpstr>
      <vt:lpstr>Instructions</vt:lpstr>
      <vt:lpstr>Business Office Best Practices</vt:lpstr>
      <vt:lpstr>Attendance Codes</vt:lpstr>
      <vt:lpstr>AttendanceCode</vt:lpstr>
      <vt:lpstr>Timecard!Carol</vt:lpstr>
      <vt:lpstr>Dates</vt:lpstr>
      <vt:lpstr>Other</vt:lpstr>
      <vt:lpstr>Timecard!Print_Area</vt:lpstr>
    </vt:vector>
  </TitlesOfParts>
  <Company>Purdue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mlgentry@purdue.edu</dc:creator>
  <cp:lastModifiedBy>Haygood, Emily D</cp:lastModifiedBy>
  <cp:lastPrinted>2015-08-05T16:24:59Z</cp:lastPrinted>
  <dcterms:created xsi:type="dcterms:W3CDTF">2010-04-27T12:41:34Z</dcterms:created>
  <dcterms:modified xsi:type="dcterms:W3CDTF">2015-08-17T13:58:19Z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